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425" tabRatio="742" activeTab="0"/>
  </bookViews>
  <sheets>
    <sheet name="010116" sheetId="1" r:id="rId1"/>
  </sheets>
  <externalReferences>
    <externalReference r:id="rId4"/>
    <externalReference r:id="rId5"/>
    <externalReference r:id="rId6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const1">'[2]разом'!$V$791</definedName>
    <definedName name="const3">'[2]разом'!$V$793</definedName>
    <definedName name="const4">'[2]разом'!$V$794</definedName>
    <definedName name="const5">'[2]разом'!$V$795</definedName>
    <definedName name="const6">'[2]разом'!$V$796</definedName>
    <definedName name="const7">'[2]разом'!$V$797</definedName>
    <definedName name="CREXPORT">#REF!</definedName>
    <definedName name="Excel_BuiltIn_Print_Titles_11">'[3]Дод 30'!$A$1:$A$65529,'[3]Дод 30'!$3:$7</definedName>
    <definedName name="Excel_BuiltIn_Print_Titles_51">'[3]Дод 34'!$A$1:$A$65524,'[3]Дод 34'!$6:$7</definedName>
    <definedName name="В68">#REF!</definedName>
    <definedName name="вс">#REF!</definedName>
  </definedNames>
  <calcPr fullCalcOnLoad="1"/>
</workbook>
</file>

<file path=xl/sharedStrings.xml><?xml version="1.0" encoding="utf-8"?>
<sst xmlns="http://schemas.openxmlformats.org/spreadsheetml/2006/main" count="94" uniqueCount="80">
  <si>
    <t>у тому числі:</t>
  </si>
  <si>
    <t>(підпис, П.І.Б.)</t>
  </si>
  <si>
    <t>Додаток 2</t>
  </si>
  <si>
    <t xml:space="preserve">тис.грн. </t>
  </si>
  <si>
    <t>Код</t>
  </si>
  <si>
    <t>Найменування</t>
  </si>
  <si>
    <t>разом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</si>
  <si>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</si>
  <si>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</si>
  <si>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</si>
  <si>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</si>
  <si>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</si>
  <si>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</si>
  <si>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</si>
  <si>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</si>
  <si>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</si>
  <si>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</si>
  <si>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</si>
  <si>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</si>
  <si>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</si>
  <si>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</si>
  <si>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</si>
  <si>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</si>
  <si>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</si>
  <si>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</si>
  <si>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</si>
  <si>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</si>
  <si>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</si>
  <si>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</si>
  <si>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</si>
  <si>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</si>
  <si>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</si>
  <si>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</si>
  <si>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</si>
  <si>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</si>
  <si>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</si>
  <si>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</si>
  <si>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</si>
  <si>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</si>
  <si>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</si>
  <si>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</si>
  <si>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</si>
  <si>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</si>
  <si>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</si>
  <si>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</si>
  <si>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</si>
  <si>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</si>
  <si>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</si>
  <si>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</si>
  <si>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</si>
  <si>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</si>
  <si>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</si>
  <si>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</si>
  <si>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</si>
  <si>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</si>
  <si>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</si>
  <si>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</si>
  <si>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</si>
  <si>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</si>
  <si>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</si>
  <si>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</si>
  <si>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</si>
  <si>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t>Завідувач відділом освіти Красногвардійської районної у місті Дніпропетровську ради</t>
  </si>
  <si>
    <t>________________________________</t>
  </si>
  <si>
    <t>О.Ю. Лозова</t>
  </si>
  <si>
    <t>Головний бухгалтер</t>
  </si>
  <si>
    <t>С.В. Радочина</t>
  </si>
  <si>
    <t>від 05.10.2015 № 27</t>
  </si>
  <si>
    <t>загальний фонд</t>
  </si>
  <si>
    <t>спеціальний фонд (передача коштів із загального фонду до бюджету розвитку (спеціального фонду))</t>
  </si>
  <si>
    <t>2014 рік (звіт)</t>
  </si>
  <si>
    <t>2015 рік (затверджено з урахуванням змін на 01.10.2015)</t>
  </si>
  <si>
    <t xml:space="preserve"> </t>
  </si>
  <si>
    <t>110116</t>
  </si>
  <si>
    <t>Органи місцевого самоврядування, всього</t>
  </si>
  <si>
    <t>2016 рік (проект)112%</t>
  </si>
  <si>
    <t>2017 рік (прогноз) 108,1%</t>
  </si>
  <si>
    <t>2018 рік (прогноз) 105,5%</t>
  </si>
  <si>
    <r>
      <t xml:space="preserve">Пропозиції щодо показників проекту бюджету </t>
    </r>
    <r>
      <rPr>
        <b/>
        <i/>
        <u val="single"/>
        <sz val="12"/>
        <rFont val="Times New Roman"/>
        <family val="1"/>
      </rPr>
      <t>Красногвардійського</t>
    </r>
    <r>
      <rPr>
        <b/>
        <sz val="12"/>
        <rFont val="Times New Roman"/>
        <family val="1"/>
      </rPr>
      <t xml:space="preserve"> району у місті на 2016 рік</t>
    </r>
  </si>
  <si>
    <t xml:space="preserve">до наказу фінансового управління районної у місті ради </t>
  </si>
</sst>
</file>

<file path=xl/styles.xml><?xml version="1.0" encoding="utf-8"?>
<styleSheet xmlns="http://schemas.openxmlformats.org/spreadsheetml/2006/main">
  <numFmts count="6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0.0"/>
    <numFmt numFmtId="199" formatCode="_-* #,##0.00\ _р_._-;\-* #,##0.00\ _р_._-;_-* &quot;-&quot;??\ _р_._-;_-@_-"/>
    <numFmt numFmtId="200" formatCode="#,##0.000"/>
    <numFmt numFmtId="201" formatCode="#,##0.0000"/>
    <numFmt numFmtId="202" formatCode="0.0000"/>
    <numFmt numFmtId="203" formatCode="#,##0.0_ ;\-#,##0.0\ "/>
    <numFmt numFmtId="204" formatCode="d/m"/>
    <numFmt numFmtId="205" formatCode="mmm/yyyy"/>
    <numFmt numFmtId="206" formatCode="#,##0.0_ ;[Red]\-#,##0.0\ "/>
    <numFmt numFmtId="207" formatCode="#,##0.00000"/>
    <numFmt numFmtId="208" formatCode="0.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0\ &quot;грн.&quot;"/>
    <numFmt numFmtId="215" formatCode="#,##0.000\ _г_р_н_."/>
    <numFmt numFmtId="216" formatCode="#,##0.0000\ _г_р_н_."/>
    <numFmt numFmtId="217" formatCode="#,##0.00\ _г_р_н_."/>
    <numFmt numFmtId="218" formatCode="#,##0.0\ _г_р_н_."/>
    <numFmt numFmtId="219" formatCode="_-* #,##0.000\ _г_р_н_._-;\-* #,##0.000\ _г_р_н_._-;_-* &quot;-&quot;???\ _г_р_н_._-;_-@_-"/>
    <numFmt numFmtId="220" formatCode="0.00_ ;\-0.00\ "/>
    <numFmt numFmtId="221" formatCode="#,##0\ _г_р_н_."/>
    <numFmt numFmtId="222" formatCode="#,##0.00000\ _г_р_н_."/>
    <numFmt numFmtId="223" formatCode="#,##0.000000\ _г_р_н_.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>
      <alignment/>
      <protection/>
    </xf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0" fillId="5" borderId="1" applyNumberFormat="0" applyAlignment="0" applyProtection="0"/>
    <xf numFmtId="0" fontId="11" fillId="9" borderId="2" applyNumberFormat="0" applyAlignment="0" applyProtection="0"/>
    <xf numFmtId="0" fontId="12" fillId="19" borderId="1" applyNumberFormat="0" applyAlignment="0" applyProtection="0"/>
    <xf numFmtId="0" fontId="13" fillId="19" borderId="2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11" applyNumberFormat="0" applyFont="0" applyAlignment="0" applyProtection="0"/>
    <xf numFmtId="0" fontId="9" fillId="4" borderId="11" applyNumberFormat="0" applyFont="0" applyAlignment="0" applyProtection="0"/>
    <xf numFmtId="9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12" applyNumberFormat="0" applyFill="0" applyAlignment="0" applyProtection="0"/>
    <xf numFmtId="0" fontId="24" fillId="9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99" fontId="3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13" xfId="0" applyFont="1" applyBorder="1" applyAlignment="1">
      <alignment/>
    </xf>
    <xf numFmtId="0" fontId="39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8" fillId="0" borderId="13" xfId="0" applyFont="1" applyFill="1" applyBorder="1" applyAlignment="1">
      <alignment/>
    </xf>
    <xf numFmtId="0" fontId="36" fillId="0" borderId="0" xfId="0" applyFont="1" applyFill="1" applyBorder="1" applyAlignment="1">
      <alignment horizontal="center" wrapText="1"/>
    </xf>
    <xf numFmtId="196" fontId="1" fillId="0" borderId="0" xfId="0" applyNumberFormat="1" applyFont="1" applyFill="1" applyAlignment="1">
      <alignment/>
    </xf>
    <xf numFmtId="0" fontId="35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/>
    </xf>
    <xf numFmtId="196" fontId="1" fillId="0" borderId="13" xfId="0" applyNumberFormat="1" applyFont="1" applyFill="1" applyBorder="1" applyAlignment="1">
      <alignment horizontal="center" vertical="center"/>
    </xf>
    <xf numFmtId="196" fontId="37" fillId="0" borderId="13" xfId="0" applyNumberFormat="1" applyFont="1" applyFill="1" applyBorder="1" applyAlignment="1">
      <alignment horizontal="center" vertical="center"/>
    </xf>
    <xf numFmtId="200" fontId="37" fillId="0" borderId="13" xfId="0" applyNumberFormat="1" applyFont="1" applyFill="1" applyBorder="1" applyAlignment="1">
      <alignment horizontal="center" vertical="center"/>
    </xf>
    <xf numFmtId="20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91" applyNumberFormat="1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196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96" fontId="1" fillId="0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6" fontId="3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24" xfId="0" applyFont="1" applyFill="1" applyBorder="1" applyAlignment="1">
      <alignment horizontal="center"/>
    </xf>
    <xf numFmtId="196" fontId="1" fillId="0" borderId="25" xfId="0" applyNumberFormat="1" applyFont="1" applyFill="1" applyBorder="1" applyAlignment="1">
      <alignment horizontal="center"/>
    </xf>
    <xf numFmtId="196" fontId="1" fillId="0" borderId="26" xfId="0" applyNumberFormat="1" applyFont="1" applyFill="1" applyBorder="1" applyAlignment="1">
      <alignment horizontal="center" vertical="center"/>
    </xf>
    <xf numFmtId="196" fontId="1" fillId="0" borderId="25" xfId="0" applyNumberFormat="1" applyFont="1" applyFill="1" applyBorder="1" applyAlignment="1">
      <alignment horizontal="center" vertical="center"/>
    </xf>
    <xf numFmtId="196" fontId="1" fillId="0" borderId="24" xfId="0" applyNumberFormat="1" applyFont="1" applyFill="1" applyBorder="1" applyAlignment="1">
      <alignment horizontal="center" vertical="center"/>
    </xf>
    <xf numFmtId="200" fontId="1" fillId="0" borderId="26" xfId="0" applyNumberFormat="1" applyFont="1" applyFill="1" applyBorder="1" applyAlignment="1">
      <alignment horizontal="center" vertical="center"/>
    </xf>
    <xf numFmtId="200" fontId="1" fillId="0" borderId="25" xfId="0" applyNumberFormat="1" applyFont="1" applyFill="1" applyBorder="1" applyAlignment="1">
      <alignment horizontal="center" vertical="center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передження" xfId="96"/>
    <cellStyle name="Текст пояснення" xfId="97"/>
    <cellStyle name="Текст предупреждения" xfId="98"/>
    <cellStyle name="Тысячи [0]_Розподіл (2)" xfId="99"/>
    <cellStyle name="Тысячи_бюджет 1998 по клас.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</sheetNames>
    <sheetDataSet>
      <sheetData sheetId="0">
        <row r="791">
          <cell r="V791">
            <v>0.3987223674220381</v>
          </cell>
        </row>
        <row r="793">
          <cell r="V793">
            <v>0.906</v>
          </cell>
        </row>
        <row r="794">
          <cell r="V794">
            <v>1.132</v>
          </cell>
        </row>
        <row r="795">
          <cell r="V795">
            <v>1.064</v>
          </cell>
        </row>
        <row r="796">
          <cell r="V796">
            <v>1.331</v>
          </cell>
        </row>
        <row r="797">
          <cell r="V797">
            <v>0.02782297581514349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5"/>
  <sheetViews>
    <sheetView tabSelected="1" zoomScale="70" zoomScaleNormal="70" zoomScalePageLayoutView="0" workbookViewId="0" topLeftCell="A7">
      <selection activeCell="C15" sqref="C15"/>
    </sheetView>
  </sheetViews>
  <sheetFormatPr defaultColWidth="9.140625" defaultRowHeight="12.75"/>
  <cols>
    <col min="1" max="1" width="7.7109375" style="69" customWidth="1"/>
    <col min="2" max="2" width="41.421875" style="2" customWidth="1"/>
    <col min="3" max="3" width="11.421875" style="37" customWidth="1"/>
    <col min="4" max="4" width="12.140625" style="37" customWidth="1"/>
    <col min="5" max="5" width="10.7109375" style="37" customWidth="1"/>
    <col min="6" max="6" width="11.00390625" style="17" customWidth="1"/>
    <col min="7" max="9" width="16.8515625" style="17" hidden="1" customWidth="1"/>
    <col min="10" max="10" width="13.00390625" style="17" customWidth="1"/>
    <col min="11" max="11" width="10.7109375" style="17" customWidth="1"/>
    <col min="12" max="12" width="11.00390625" style="17" customWidth="1"/>
    <col min="13" max="13" width="11.8515625" style="17" customWidth="1"/>
    <col min="14" max="14" width="11.421875" style="17" customWidth="1"/>
    <col min="15" max="15" width="11.00390625" style="17" customWidth="1"/>
    <col min="16" max="16" width="11.140625" style="17" customWidth="1"/>
    <col min="17" max="17" width="10.8515625" style="17" customWidth="1"/>
    <col min="18" max="18" width="10.421875" style="17" customWidth="1"/>
    <col min="19" max="19" width="11.57421875" style="17" customWidth="1"/>
    <col min="20" max="20" width="10.8515625" style="17" customWidth="1"/>
    <col min="21" max="16384" width="9.140625" style="2" customWidth="1"/>
  </cols>
  <sheetData>
    <row r="1" spans="1:16" ht="15.75">
      <c r="A1" s="69" t="s">
        <v>72</v>
      </c>
      <c r="P1" s="17" t="s">
        <v>2</v>
      </c>
    </row>
    <row r="2" spans="16:20" ht="30.75" customHeight="1">
      <c r="P2" s="67" t="s">
        <v>79</v>
      </c>
      <c r="Q2" s="67"/>
      <c r="R2" s="67"/>
      <c r="S2" s="67"/>
      <c r="T2" s="67"/>
    </row>
    <row r="3" spans="13:18" ht="15.75">
      <c r="M3" s="38"/>
      <c r="P3" s="39" t="s">
        <v>67</v>
      </c>
      <c r="Q3" s="40"/>
      <c r="R3" s="40"/>
    </row>
    <row r="5" spans="3:17" ht="15.75">
      <c r="C5" s="68" t="s">
        <v>78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3:10" ht="14.25" customHeight="1">
      <c r="C6" s="20"/>
      <c r="D6" s="20"/>
      <c r="E6" s="20"/>
      <c r="F6" s="20"/>
      <c r="G6" s="20"/>
      <c r="H6" s="20"/>
      <c r="I6" s="20"/>
      <c r="J6" s="20"/>
    </row>
    <row r="7" spans="3:12" ht="15.75">
      <c r="C7" s="20"/>
      <c r="D7" s="20"/>
      <c r="E7" s="20"/>
      <c r="F7" s="20"/>
      <c r="G7" s="20"/>
      <c r="H7" s="20"/>
      <c r="I7" s="20"/>
      <c r="J7" s="20"/>
      <c r="L7" s="17" t="s">
        <v>3</v>
      </c>
    </row>
    <row r="8" spans="1:20" s="1" customFormat="1" ht="12.75" customHeight="1">
      <c r="A8" s="28" t="s">
        <v>4</v>
      </c>
      <c r="B8" s="28" t="s">
        <v>5</v>
      </c>
      <c r="C8" s="41" t="s">
        <v>70</v>
      </c>
      <c r="D8" s="42"/>
      <c r="E8" s="43"/>
      <c r="F8" s="31" t="s">
        <v>71</v>
      </c>
      <c r="G8" s="32"/>
      <c r="H8" s="32"/>
      <c r="I8" s="32"/>
      <c r="J8" s="32"/>
      <c r="K8" s="33"/>
      <c r="L8" s="41" t="s">
        <v>75</v>
      </c>
      <c r="M8" s="42"/>
      <c r="N8" s="43"/>
      <c r="O8" s="41" t="s">
        <v>76</v>
      </c>
      <c r="P8" s="42"/>
      <c r="Q8" s="43"/>
      <c r="R8" s="41" t="s">
        <v>77</v>
      </c>
      <c r="S8" s="42"/>
      <c r="T8" s="43"/>
    </row>
    <row r="9" spans="1:20" s="1" customFormat="1" ht="24.75" customHeight="1">
      <c r="A9" s="29"/>
      <c r="B9" s="29"/>
      <c r="C9" s="44"/>
      <c r="D9" s="45"/>
      <c r="E9" s="46"/>
      <c r="F9" s="34"/>
      <c r="G9" s="35"/>
      <c r="H9" s="35"/>
      <c r="I9" s="35"/>
      <c r="J9" s="35"/>
      <c r="K9" s="36"/>
      <c r="L9" s="44"/>
      <c r="M9" s="45"/>
      <c r="N9" s="46"/>
      <c r="O9" s="44"/>
      <c r="P9" s="45"/>
      <c r="Q9" s="46"/>
      <c r="R9" s="44"/>
      <c r="S9" s="45"/>
      <c r="T9" s="46"/>
    </row>
    <row r="10" spans="1:20" s="1" customFormat="1" ht="12.75" customHeight="1">
      <c r="A10" s="29"/>
      <c r="B10" s="29"/>
      <c r="C10" s="47" t="s">
        <v>68</v>
      </c>
      <c r="D10" s="48" t="s">
        <v>69</v>
      </c>
      <c r="E10" s="49" t="s">
        <v>6</v>
      </c>
      <c r="F10" s="47" t="s">
        <v>68</v>
      </c>
      <c r="G10" s="50"/>
      <c r="H10" s="50"/>
      <c r="I10" s="50"/>
      <c r="J10" s="47" t="s">
        <v>69</v>
      </c>
      <c r="K10" s="49" t="s">
        <v>6</v>
      </c>
      <c r="L10" s="47" t="s">
        <v>68</v>
      </c>
      <c r="M10" s="48" t="s">
        <v>69</v>
      </c>
      <c r="N10" s="49" t="s">
        <v>6</v>
      </c>
      <c r="O10" s="47" t="s">
        <v>68</v>
      </c>
      <c r="P10" s="48" t="s">
        <v>69</v>
      </c>
      <c r="Q10" s="49" t="s">
        <v>6</v>
      </c>
      <c r="R10" s="47" t="s">
        <v>68</v>
      </c>
      <c r="S10" s="48" t="s">
        <v>69</v>
      </c>
      <c r="T10" s="49" t="s">
        <v>6</v>
      </c>
    </row>
    <row r="11" spans="1:20" s="1" customFormat="1" ht="115.5" customHeight="1">
      <c r="A11" s="30"/>
      <c r="B11" s="30"/>
      <c r="C11" s="51"/>
      <c r="D11" s="52"/>
      <c r="E11" s="53"/>
      <c r="F11" s="51"/>
      <c r="G11" s="54">
        <v>2</v>
      </c>
      <c r="H11" s="54">
        <v>3</v>
      </c>
      <c r="I11" s="54">
        <v>7</v>
      </c>
      <c r="J11" s="55"/>
      <c r="K11" s="53"/>
      <c r="L11" s="51"/>
      <c r="M11" s="56"/>
      <c r="N11" s="53"/>
      <c r="O11" s="51"/>
      <c r="P11" s="56"/>
      <c r="Q11" s="53"/>
      <c r="R11" s="51"/>
      <c r="S11" s="56"/>
      <c r="T11" s="53"/>
    </row>
    <row r="12" spans="1:20" s="18" customFormat="1" ht="15.75">
      <c r="A12" s="70" t="s">
        <v>73</v>
      </c>
      <c r="B12" s="11" t="s">
        <v>74</v>
      </c>
      <c r="C12" s="25">
        <f>C14+C49</f>
        <v>222.38293</v>
      </c>
      <c r="D12" s="25">
        <f>D14+D49</f>
        <v>0</v>
      </c>
      <c r="E12" s="25">
        <f>C12+D12</f>
        <v>222.38293</v>
      </c>
      <c r="F12" s="25">
        <f>F14+F49</f>
        <v>297.4278</v>
      </c>
      <c r="G12" s="25"/>
      <c r="H12" s="25"/>
      <c r="I12" s="25"/>
      <c r="J12" s="25">
        <v>0</v>
      </c>
      <c r="K12" s="25">
        <f>F12+J12</f>
        <v>297.4278</v>
      </c>
      <c r="L12" s="26">
        <f>L14</f>
        <v>346.999</v>
      </c>
      <c r="M12" s="26">
        <f>M14+M49</f>
        <v>0</v>
      </c>
      <c r="N12" s="26">
        <f>L12+M12</f>
        <v>346.999</v>
      </c>
      <c r="O12" s="26">
        <f>O14+O49</f>
        <v>640.1492934</v>
      </c>
      <c r="P12" s="26">
        <f>P14+P49</f>
        <v>0</v>
      </c>
      <c r="Q12" s="26">
        <f>O12+P12</f>
        <v>640.1492934</v>
      </c>
      <c r="R12" s="26">
        <f>R14+R49</f>
        <v>675.36742906168</v>
      </c>
      <c r="S12" s="26">
        <f>S14+S49</f>
        <v>0</v>
      </c>
      <c r="T12" s="26">
        <f>R12+S12</f>
        <v>675.36742906168</v>
      </c>
    </row>
    <row r="13" spans="1:20" s="17" customFormat="1" ht="15.75">
      <c r="A13" s="71"/>
      <c r="B13" s="82" t="s">
        <v>0</v>
      </c>
      <c r="C13" s="83"/>
      <c r="D13" s="83"/>
      <c r="E13" s="85"/>
      <c r="F13" s="84"/>
      <c r="G13" s="24"/>
      <c r="H13" s="24"/>
      <c r="I13" s="86"/>
      <c r="J13" s="85"/>
      <c r="K13" s="85"/>
      <c r="L13" s="88"/>
      <c r="M13" s="88"/>
      <c r="N13" s="88"/>
      <c r="O13" s="88"/>
      <c r="P13" s="88"/>
      <c r="Q13" s="88"/>
      <c r="R13" s="88"/>
      <c r="S13" s="88"/>
      <c r="T13" s="87"/>
    </row>
    <row r="14" spans="1:20" s="18" customFormat="1" ht="15.75">
      <c r="A14" s="72">
        <v>2000</v>
      </c>
      <c r="B14" s="12" t="s">
        <v>7</v>
      </c>
      <c r="C14" s="25">
        <f>C15+C20</f>
        <v>222.38293</v>
      </c>
      <c r="D14" s="25">
        <f>D15+D20+D27+D36+D39+D43+D47+D48+D49+D50+D64</f>
        <v>0</v>
      </c>
      <c r="E14" s="25">
        <f aca="true" t="shared" si="0" ref="E14:E68">C14+D14</f>
        <v>222.38293</v>
      </c>
      <c r="F14" s="25">
        <f>F15+F20+F36+F39+F43+F47+F48</f>
        <v>297.4278</v>
      </c>
      <c r="G14" s="25"/>
      <c r="H14" s="25"/>
      <c r="I14" s="25"/>
      <c r="J14" s="25">
        <v>0</v>
      </c>
      <c r="K14" s="25">
        <f aca="true" t="shared" si="1" ref="K14:K68">F14+J14</f>
        <v>297.4278</v>
      </c>
      <c r="L14" s="26">
        <f>L15+L20</f>
        <v>346.999</v>
      </c>
      <c r="M14" s="26">
        <f>M15+M20+M36+M39+M43+M47+M48</f>
        <v>0</v>
      </c>
      <c r="N14" s="26">
        <f aca="true" t="shared" si="2" ref="N14:N68">L14+M14</f>
        <v>346.999</v>
      </c>
      <c r="O14" s="26">
        <f>O15+O20+O36+O39+O43+O47+O48</f>
        <v>640.1492934</v>
      </c>
      <c r="P14" s="26">
        <f>P15+P20+P36+P39+P43+P47+P48</f>
        <v>0</v>
      </c>
      <c r="Q14" s="26">
        <f aca="true" t="shared" si="3" ref="Q14:Q68">O14+P14</f>
        <v>640.1492934</v>
      </c>
      <c r="R14" s="26">
        <f>R15+R20+R36+R39+R43+R47+R48</f>
        <v>675.36742906168</v>
      </c>
      <c r="S14" s="26">
        <f>S15+S20+S36+S39+S43+S47+S48</f>
        <v>0</v>
      </c>
      <c r="T14" s="26">
        <f aca="true" t="shared" si="4" ref="T14:T68">R14+S14</f>
        <v>675.36742906168</v>
      </c>
    </row>
    <row r="15" spans="1:20" s="13" customFormat="1" ht="15.75">
      <c r="A15" s="72">
        <v>2100</v>
      </c>
      <c r="B15" s="23" t="s">
        <v>8</v>
      </c>
      <c r="C15" s="25">
        <f>SUM(C17:C19)</f>
        <v>215.59115</v>
      </c>
      <c r="D15" s="25">
        <v>0</v>
      </c>
      <c r="E15" s="25">
        <f t="shared" si="0"/>
        <v>215.59115</v>
      </c>
      <c r="F15" s="25">
        <f>SUM(F17:F19)</f>
        <v>285.322</v>
      </c>
      <c r="G15" s="25"/>
      <c r="H15" s="25"/>
      <c r="I15" s="25"/>
      <c r="J15" s="25">
        <f>SUM(J16:J19)</f>
        <v>0</v>
      </c>
      <c r="K15" s="25">
        <f t="shared" si="1"/>
        <v>285.322</v>
      </c>
      <c r="L15" s="26">
        <f>L17+L19</f>
        <v>334.442</v>
      </c>
      <c r="M15" s="26">
        <f>SUM(M16:M19)</f>
        <v>0</v>
      </c>
      <c r="N15" s="26">
        <f t="shared" si="2"/>
        <v>334.442</v>
      </c>
      <c r="O15" s="26">
        <f>SUM(O16:O19)</f>
        <v>626.778934</v>
      </c>
      <c r="P15" s="26">
        <f>SUM(P16:P19)</f>
        <v>0</v>
      </c>
      <c r="Q15" s="26">
        <f t="shared" si="3"/>
        <v>626.778934</v>
      </c>
      <c r="R15" s="26">
        <f>SUM(R16:R19)</f>
        <v>661.25177537</v>
      </c>
      <c r="S15" s="26">
        <f>SUM(S16:S19)</f>
        <v>0</v>
      </c>
      <c r="T15" s="26">
        <f t="shared" si="4"/>
        <v>661.25177537</v>
      </c>
    </row>
    <row r="16" spans="1:20" s="15" customFormat="1" ht="15.75">
      <c r="A16" s="73">
        <v>2110</v>
      </c>
      <c r="B16" s="19" t="s">
        <v>9</v>
      </c>
      <c r="C16" s="24">
        <f>158173.99/1000</f>
        <v>158.17399</v>
      </c>
      <c r="D16" s="24">
        <v>0</v>
      </c>
      <c r="E16" s="24">
        <f t="shared" si="0"/>
        <v>158.17399</v>
      </c>
      <c r="F16" s="24">
        <f>208964/1000</f>
        <v>208.964</v>
      </c>
      <c r="G16" s="24"/>
      <c r="H16" s="24"/>
      <c r="I16" s="24"/>
      <c r="J16" s="24">
        <f aca="true" t="shared" si="5" ref="J16:J68">G16+H16+I16</f>
        <v>0</v>
      </c>
      <c r="K16" s="24">
        <f t="shared" si="1"/>
        <v>208.964</v>
      </c>
      <c r="L16" s="27">
        <f>L17</f>
        <v>245.372</v>
      </c>
      <c r="M16" s="27"/>
      <c r="N16" s="27">
        <f t="shared" si="2"/>
        <v>245.372</v>
      </c>
      <c r="O16" s="27">
        <f>O17</f>
        <v>265.247132</v>
      </c>
      <c r="P16" s="27"/>
      <c r="Q16" s="27">
        <f t="shared" si="3"/>
        <v>265.247132</v>
      </c>
      <c r="R16" s="27">
        <f>R17</f>
        <v>279.83572426</v>
      </c>
      <c r="S16" s="27"/>
      <c r="T16" s="27">
        <f t="shared" si="4"/>
        <v>279.83572426</v>
      </c>
    </row>
    <row r="17" spans="1:20" s="17" customFormat="1" ht="15.75">
      <c r="A17" s="73">
        <v>2111</v>
      </c>
      <c r="B17" s="19" t="s">
        <v>10</v>
      </c>
      <c r="C17" s="24">
        <f>158173.99/1000</f>
        <v>158.17399</v>
      </c>
      <c r="D17" s="24">
        <v>0</v>
      </c>
      <c r="E17" s="24">
        <f t="shared" si="0"/>
        <v>158.17399</v>
      </c>
      <c r="F17" s="24">
        <f>208964/1000</f>
        <v>208.964</v>
      </c>
      <c r="G17" s="24"/>
      <c r="H17" s="24"/>
      <c r="I17" s="24"/>
      <c r="J17" s="24">
        <f t="shared" si="5"/>
        <v>0</v>
      </c>
      <c r="K17" s="24">
        <f t="shared" si="1"/>
        <v>208.964</v>
      </c>
      <c r="L17" s="27">
        <v>245.372</v>
      </c>
      <c r="M17" s="27"/>
      <c r="N17" s="27">
        <f t="shared" si="2"/>
        <v>245.372</v>
      </c>
      <c r="O17" s="27">
        <f>L17*108.1%</f>
        <v>265.247132</v>
      </c>
      <c r="P17" s="27"/>
      <c r="Q17" s="27">
        <f t="shared" si="3"/>
        <v>265.247132</v>
      </c>
      <c r="R17" s="27">
        <f>O17*105.5%</f>
        <v>279.83572426</v>
      </c>
      <c r="S17" s="27"/>
      <c r="T17" s="27">
        <f t="shared" si="4"/>
        <v>279.83572426</v>
      </c>
    </row>
    <row r="18" spans="1:20" s="15" customFormat="1" ht="15.75">
      <c r="A18" s="73">
        <v>2112</v>
      </c>
      <c r="B18" s="19" t="s">
        <v>11</v>
      </c>
      <c r="C18" s="24">
        <v>0</v>
      </c>
      <c r="D18" s="24">
        <v>0</v>
      </c>
      <c r="E18" s="24">
        <f t="shared" si="0"/>
        <v>0</v>
      </c>
      <c r="F18" s="24">
        <v>0</v>
      </c>
      <c r="G18" s="24"/>
      <c r="H18" s="24"/>
      <c r="I18" s="24"/>
      <c r="J18" s="24">
        <f t="shared" si="5"/>
        <v>0</v>
      </c>
      <c r="K18" s="24">
        <f t="shared" si="1"/>
        <v>0</v>
      </c>
      <c r="L18" s="27"/>
      <c r="M18" s="27"/>
      <c r="N18" s="27">
        <f t="shared" si="2"/>
        <v>0</v>
      </c>
      <c r="O18" s="27"/>
      <c r="P18" s="27"/>
      <c r="Q18" s="27">
        <f t="shared" si="3"/>
        <v>0</v>
      </c>
      <c r="R18" s="27"/>
      <c r="S18" s="27"/>
      <c r="T18" s="27">
        <f t="shared" si="4"/>
        <v>0</v>
      </c>
    </row>
    <row r="19" spans="1:20" s="15" customFormat="1" ht="15.75">
      <c r="A19" s="73">
        <v>2120</v>
      </c>
      <c r="B19" s="19" t="s">
        <v>12</v>
      </c>
      <c r="C19" s="24">
        <f>57417.16/1000</f>
        <v>57.41716</v>
      </c>
      <c r="D19" s="24">
        <v>0</v>
      </c>
      <c r="E19" s="24">
        <f t="shared" si="0"/>
        <v>57.41716</v>
      </c>
      <c r="F19" s="24">
        <f>76358/1000</f>
        <v>76.358</v>
      </c>
      <c r="G19" s="24"/>
      <c r="H19" s="24"/>
      <c r="I19" s="24"/>
      <c r="J19" s="24">
        <f t="shared" si="5"/>
        <v>0</v>
      </c>
      <c r="K19" s="24">
        <f t="shared" si="1"/>
        <v>76.358</v>
      </c>
      <c r="L19" s="27">
        <v>89.07</v>
      </c>
      <c r="M19" s="27"/>
      <c r="N19" s="27">
        <f t="shared" si="2"/>
        <v>89.07</v>
      </c>
      <c r="O19" s="27">
        <f>L19*108.1%</f>
        <v>96.28466999999999</v>
      </c>
      <c r="P19" s="27"/>
      <c r="Q19" s="27">
        <f t="shared" si="3"/>
        <v>96.28466999999999</v>
      </c>
      <c r="R19" s="27">
        <f>O19*105.5%</f>
        <v>101.58032684999999</v>
      </c>
      <c r="S19" s="27"/>
      <c r="T19" s="27">
        <f t="shared" si="4"/>
        <v>101.58032684999999</v>
      </c>
    </row>
    <row r="20" spans="1:20" s="18" customFormat="1" ht="15.75">
      <c r="A20" s="72">
        <v>2200</v>
      </c>
      <c r="B20" s="12" t="s">
        <v>13</v>
      </c>
      <c r="C20" s="25">
        <f>C21+C22+C23+C24+C25+C26+C27+C33</f>
        <v>6.791780000000001</v>
      </c>
      <c r="D20" s="25">
        <v>0</v>
      </c>
      <c r="E20" s="25">
        <f t="shared" si="0"/>
        <v>6.791780000000001</v>
      </c>
      <c r="F20" s="25">
        <f>F21+F22+F23+F24+F25+F26+F33+F27</f>
        <v>12.1058</v>
      </c>
      <c r="G20" s="25"/>
      <c r="H20" s="25"/>
      <c r="I20" s="25"/>
      <c r="J20" s="25">
        <v>0</v>
      </c>
      <c r="K20" s="25">
        <f t="shared" si="1"/>
        <v>12.1058</v>
      </c>
      <c r="L20" s="26">
        <f>L21+L22+L24+L23+L25+L26+L27</f>
        <v>12.556999999999999</v>
      </c>
      <c r="M20" s="26">
        <f>M21+M22+M23+M24+M25+M26+M27+M33</f>
        <v>0</v>
      </c>
      <c r="N20" s="26">
        <f t="shared" si="2"/>
        <v>12.556999999999999</v>
      </c>
      <c r="O20" s="26">
        <f>O21+O22+O23+O24+O25+O26+O27+O33</f>
        <v>13.370359399999998</v>
      </c>
      <c r="P20" s="26"/>
      <c r="Q20" s="26">
        <f t="shared" si="3"/>
        <v>13.370359399999998</v>
      </c>
      <c r="R20" s="26">
        <f>R21+R22+R23+R24+R25+R26+R27+R33</f>
        <v>14.115653691679999</v>
      </c>
      <c r="S20" s="26">
        <f>S21+S22+S23+S24+S25+S26+S27+S33</f>
        <v>0</v>
      </c>
      <c r="T20" s="26">
        <f t="shared" si="4"/>
        <v>14.115653691679999</v>
      </c>
    </row>
    <row r="21" spans="1:20" s="17" customFormat="1" ht="15.75">
      <c r="A21" s="73">
        <v>2210</v>
      </c>
      <c r="B21" s="19" t="s">
        <v>14</v>
      </c>
      <c r="C21" s="24">
        <v>0</v>
      </c>
      <c r="D21" s="24">
        <v>0</v>
      </c>
      <c r="E21" s="24">
        <f t="shared" si="0"/>
        <v>0</v>
      </c>
      <c r="F21" s="24">
        <v>0</v>
      </c>
      <c r="G21" s="24">
        <v>900</v>
      </c>
      <c r="H21" s="24">
        <v>178105.11</v>
      </c>
      <c r="I21" s="24"/>
      <c r="J21" s="24">
        <v>0</v>
      </c>
      <c r="K21" s="24">
        <f t="shared" si="1"/>
        <v>0</v>
      </c>
      <c r="L21" s="27">
        <v>0</v>
      </c>
      <c r="M21" s="27"/>
      <c r="N21" s="27">
        <f t="shared" si="2"/>
        <v>0</v>
      </c>
      <c r="O21" s="27"/>
      <c r="P21" s="27"/>
      <c r="Q21" s="27">
        <f t="shared" si="3"/>
        <v>0</v>
      </c>
      <c r="R21" s="27"/>
      <c r="S21" s="27"/>
      <c r="T21" s="27">
        <f t="shared" si="4"/>
        <v>0</v>
      </c>
    </row>
    <row r="22" spans="1:20" s="17" customFormat="1" ht="15.75">
      <c r="A22" s="73">
        <v>2220</v>
      </c>
      <c r="B22" s="19" t="s">
        <v>15</v>
      </c>
      <c r="C22" s="24">
        <v>0</v>
      </c>
      <c r="D22" s="24">
        <v>0</v>
      </c>
      <c r="E22" s="24">
        <f t="shared" si="0"/>
        <v>0</v>
      </c>
      <c r="F22" s="24">
        <v>0</v>
      </c>
      <c r="G22" s="24"/>
      <c r="H22" s="24"/>
      <c r="I22" s="24"/>
      <c r="J22" s="24">
        <f t="shared" si="5"/>
        <v>0</v>
      </c>
      <c r="K22" s="24">
        <f t="shared" si="1"/>
        <v>0</v>
      </c>
      <c r="L22" s="27"/>
      <c r="M22" s="27"/>
      <c r="N22" s="27">
        <f t="shared" si="2"/>
        <v>0</v>
      </c>
      <c r="O22" s="27"/>
      <c r="P22" s="27"/>
      <c r="Q22" s="27">
        <f t="shared" si="3"/>
        <v>0</v>
      </c>
      <c r="R22" s="27"/>
      <c r="S22" s="27"/>
      <c r="T22" s="27">
        <f t="shared" si="4"/>
        <v>0</v>
      </c>
    </row>
    <row r="23" spans="1:20" s="17" customFormat="1" ht="15.75">
      <c r="A23" s="73">
        <v>2230</v>
      </c>
      <c r="B23" s="19" t="s">
        <v>16</v>
      </c>
      <c r="C23" s="24">
        <v>0</v>
      </c>
      <c r="D23" s="24">
        <v>0</v>
      </c>
      <c r="E23" s="24">
        <f t="shared" si="0"/>
        <v>0</v>
      </c>
      <c r="F23" s="24">
        <v>0</v>
      </c>
      <c r="G23" s="24">
        <v>6048969</v>
      </c>
      <c r="H23" s="24">
        <v>691915.6</v>
      </c>
      <c r="I23" s="24"/>
      <c r="J23" s="24">
        <v>0</v>
      </c>
      <c r="K23" s="24">
        <f t="shared" si="1"/>
        <v>0</v>
      </c>
      <c r="L23" s="27"/>
      <c r="M23" s="27"/>
      <c r="N23" s="27">
        <f t="shared" si="2"/>
        <v>0</v>
      </c>
      <c r="O23" s="27"/>
      <c r="P23" s="27"/>
      <c r="Q23" s="27">
        <f t="shared" si="3"/>
        <v>0</v>
      </c>
      <c r="R23" s="27"/>
      <c r="S23" s="27"/>
      <c r="T23" s="27">
        <f t="shared" si="4"/>
        <v>0</v>
      </c>
    </row>
    <row r="24" spans="1:20" s="17" customFormat="1" ht="15.75">
      <c r="A24" s="73">
        <v>2240</v>
      </c>
      <c r="B24" s="19" t="s">
        <v>17</v>
      </c>
      <c r="C24" s="24">
        <f>2210.86/1000</f>
        <v>2.2108600000000003</v>
      </c>
      <c r="D24" s="24">
        <v>0</v>
      </c>
      <c r="E24" s="24">
        <f t="shared" si="0"/>
        <v>2.2108600000000003</v>
      </c>
      <c r="F24" s="24">
        <f>(3054-150.2)/1000</f>
        <v>2.9038000000000004</v>
      </c>
      <c r="G24" s="24"/>
      <c r="H24" s="24"/>
      <c r="I24" s="24"/>
      <c r="J24" s="24">
        <f t="shared" si="5"/>
        <v>0</v>
      </c>
      <c r="K24" s="24">
        <f t="shared" si="1"/>
        <v>2.9038000000000004</v>
      </c>
      <c r="L24" s="27">
        <v>3.253</v>
      </c>
      <c r="M24" s="27"/>
      <c r="N24" s="27">
        <f t="shared" si="2"/>
        <v>3.253</v>
      </c>
      <c r="O24" s="27">
        <f>L24*108.1%</f>
        <v>3.516493</v>
      </c>
      <c r="P24" s="27"/>
      <c r="Q24" s="27">
        <f t="shared" si="3"/>
        <v>3.516493</v>
      </c>
      <c r="R24" s="27">
        <v>3.708</v>
      </c>
      <c r="S24" s="27"/>
      <c r="T24" s="27">
        <f t="shared" si="4"/>
        <v>3.708</v>
      </c>
    </row>
    <row r="25" spans="1:20" s="15" customFormat="1" ht="15.75">
      <c r="A25" s="73">
        <v>2250</v>
      </c>
      <c r="B25" s="19" t="s">
        <v>18</v>
      </c>
      <c r="C25" s="24">
        <v>0</v>
      </c>
      <c r="D25" s="24">
        <v>0</v>
      </c>
      <c r="E25" s="24">
        <f t="shared" si="0"/>
        <v>0</v>
      </c>
      <c r="F25" s="24">
        <v>0</v>
      </c>
      <c r="G25" s="24"/>
      <c r="H25" s="24"/>
      <c r="I25" s="24"/>
      <c r="J25" s="24">
        <f t="shared" si="5"/>
        <v>0</v>
      </c>
      <c r="K25" s="24">
        <f t="shared" si="1"/>
        <v>0</v>
      </c>
      <c r="L25" s="27"/>
      <c r="M25" s="27"/>
      <c r="N25" s="27">
        <f t="shared" si="2"/>
        <v>0</v>
      </c>
      <c r="O25" s="27"/>
      <c r="P25" s="27"/>
      <c r="Q25" s="27">
        <f t="shared" si="3"/>
        <v>0</v>
      </c>
      <c r="R25" s="27"/>
      <c r="S25" s="27"/>
      <c r="T25" s="27">
        <f t="shared" si="4"/>
        <v>0</v>
      </c>
    </row>
    <row r="26" spans="1:20" s="15" customFormat="1" ht="15.75">
      <c r="A26" s="73">
        <v>2260</v>
      </c>
      <c r="B26" s="19" t="s">
        <v>19</v>
      </c>
      <c r="C26" s="24">
        <v>0</v>
      </c>
      <c r="D26" s="24">
        <v>0</v>
      </c>
      <c r="E26" s="24">
        <f t="shared" si="0"/>
        <v>0</v>
      </c>
      <c r="F26" s="24">
        <v>0</v>
      </c>
      <c r="G26" s="24"/>
      <c r="H26" s="24"/>
      <c r="I26" s="24"/>
      <c r="J26" s="24">
        <f t="shared" si="5"/>
        <v>0</v>
      </c>
      <c r="K26" s="24">
        <f t="shared" si="1"/>
        <v>0</v>
      </c>
      <c r="L26" s="27"/>
      <c r="M26" s="27"/>
      <c r="N26" s="27">
        <f t="shared" si="2"/>
        <v>0</v>
      </c>
      <c r="O26" s="27"/>
      <c r="P26" s="27"/>
      <c r="Q26" s="27">
        <f t="shared" si="3"/>
        <v>0</v>
      </c>
      <c r="R26" s="27"/>
      <c r="S26" s="27"/>
      <c r="T26" s="27">
        <f t="shared" si="4"/>
        <v>0</v>
      </c>
    </row>
    <row r="27" spans="1:20" s="18" customFormat="1" ht="15.75">
      <c r="A27" s="72">
        <v>2270</v>
      </c>
      <c r="B27" s="23" t="s">
        <v>20</v>
      </c>
      <c r="C27" s="25">
        <f>SUM(C28:C35)</f>
        <v>4.580920000000001</v>
      </c>
      <c r="D27" s="25">
        <v>0</v>
      </c>
      <c r="E27" s="25">
        <f t="shared" si="0"/>
        <v>4.580920000000001</v>
      </c>
      <c r="F27" s="25">
        <f>SUM(F28:F35)</f>
        <v>9.202</v>
      </c>
      <c r="G27" s="25"/>
      <c r="H27" s="25"/>
      <c r="I27" s="25"/>
      <c r="J27" s="25">
        <f>SUM(J28:J35)</f>
        <v>0</v>
      </c>
      <c r="K27" s="25">
        <f t="shared" si="1"/>
        <v>9.202</v>
      </c>
      <c r="L27" s="26">
        <f>SUM(L28:L32)</f>
        <v>9.303999999999998</v>
      </c>
      <c r="M27" s="26">
        <f>SUM(M28:M32)</f>
        <v>0</v>
      </c>
      <c r="N27" s="26">
        <f t="shared" si="2"/>
        <v>9.303999999999998</v>
      </c>
      <c r="O27" s="26">
        <f>SUM(O28:O32)</f>
        <v>9.853866399999998</v>
      </c>
      <c r="P27" s="26">
        <f>SUM(P28:P32)</f>
        <v>0</v>
      </c>
      <c r="Q27" s="26">
        <f t="shared" si="3"/>
        <v>9.853866399999998</v>
      </c>
      <c r="R27" s="26">
        <f>SUM(R28:R32)</f>
        <v>10.407653691679998</v>
      </c>
      <c r="S27" s="26">
        <f>SUM(S28:S32)</f>
        <v>0</v>
      </c>
      <c r="T27" s="26">
        <f t="shared" si="4"/>
        <v>10.407653691679998</v>
      </c>
    </row>
    <row r="28" spans="1:20" ht="15.75">
      <c r="A28" s="74">
        <v>2271</v>
      </c>
      <c r="B28" s="5" t="s">
        <v>21</v>
      </c>
      <c r="C28" s="24">
        <v>0</v>
      </c>
      <c r="D28" s="24">
        <v>0</v>
      </c>
      <c r="E28" s="24">
        <f t="shared" si="0"/>
        <v>0</v>
      </c>
      <c r="F28" s="24">
        <v>0</v>
      </c>
      <c r="G28" s="24"/>
      <c r="H28" s="24"/>
      <c r="I28" s="24"/>
      <c r="J28" s="24">
        <f t="shared" si="5"/>
        <v>0</v>
      </c>
      <c r="K28" s="24">
        <f t="shared" si="1"/>
        <v>0</v>
      </c>
      <c r="L28" s="27"/>
      <c r="M28" s="27"/>
      <c r="N28" s="27">
        <f t="shared" si="2"/>
        <v>0</v>
      </c>
      <c r="O28" s="27">
        <f>L28*108.1%</f>
        <v>0</v>
      </c>
      <c r="P28" s="27"/>
      <c r="Q28" s="27">
        <f t="shared" si="3"/>
        <v>0</v>
      </c>
      <c r="R28" s="27">
        <f>O28*105.5%</f>
        <v>0</v>
      </c>
      <c r="S28" s="27"/>
      <c r="T28" s="27">
        <f t="shared" si="4"/>
        <v>0</v>
      </c>
    </row>
    <row r="29" spans="1:20" ht="15.75">
      <c r="A29" s="74">
        <v>2272</v>
      </c>
      <c r="B29" s="5" t="s">
        <v>22</v>
      </c>
      <c r="C29" s="24">
        <f>412.63/1000</f>
        <v>0.41263</v>
      </c>
      <c r="D29" s="24">
        <v>0</v>
      </c>
      <c r="E29" s="24">
        <f t="shared" si="0"/>
        <v>0.41263</v>
      </c>
      <c r="F29" s="24">
        <f>600/1000</f>
        <v>0.6</v>
      </c>
      <c r="G29" s="24"/>
      <c r="H29" s="24"/>
      <c r="I29" s="24"/>
      <c r="J29" s="24">
        <f t="shared" si="5"/>
        <v>0</v>
      </c>
      <c r="K29" s="24">
        <f t="shared" si="1"/>
        <v>0.6</v>
      </c>
      <c r="L29" s="27">
        <f>509/1000</f>
        <v>0.509</v>
      </c>
      <c r="M29" s="27"/>
      <c r="N29" s="27">
        <f t="shared" si="2"/>
        <v>0.509</v>
      </c>
      <c r="O29" s="27">
        <f>L29*1.0591</f>
        <v>0.5390819</v>
      </c>
      <c r="P29" s="27"/>
      <c r="Q29" s="27">
        <f t="shared" si="3"/>
        <v>0.5390819</v>
      </c>
      <c r="R29" s="27">
        <f>O29*1.0562</f>
        <v>0.56937830278</v>
      </c>
      <c r="S29" s="27"/>
      <c r="T29" s="27">
        <f t="shared" si="4"/>
        <v>0.56937830278</v>
      </c>
    </row>
    <row r="30" spans="1:20" ht="15.75">
      <c r="A30" s="74">
        <v>2273</v>
      </c>
      <c r="B30" s="5" t="s">
        <v>23</v>
      </c>
      <c r="C30" s="24">
        <f>1646.01/1000</f>
        <v>1.64601</v>
      </c>
      <c r="D30" s="24">
        <v>0</v>
      </c>
      <c r="E30" s="24">
        <f t="shared" si="0"/>
        <v>1.64601</v>
      </c>
      <c r="F30" s="24">
        <f>2600/1000</f>
        <v>2.6</v>
      </c>
      <c r="G30" s="24"/>
      <c r="H30" s="24"/>
      <c r="I30" s="24"/>
      <c r="J30" s="24">
        <f t="shared" si="5"/>
        <v>0</v>
      </c>
      <c r="K30" s="24">
        <f t="shared" si="1"/>
        <v>2.6</v>
      </c>
      <c r="L30" s="27">
        <f>2844/1000</f>
        <v>2.844</v>
      </c>
      <c r="M30" s="27"/>
      <c r="N30" s="27">
        <f t="shared" si="2"/>
        <v>2.844</v>
      </c>
      <c r="O30" s="27">
        <f>L30*1.0591</f>
        <v>3.0120803999999994</v>
      </c>
      <c r="P30" s="27"/>
      <c r="Q30" s="27">
        <f t="shared" si="3"/>
        <v>3.0120803999999994</v>
      </c>
      <c r="R30" s="27">
        <f>O30*1.0562</f>
        <v>3.1813593184799993</v>
      </c>
      <c r="S30" s="27"/>
      <c r="T30" s="27">
        <f t="shared" si="4"/>
        <v>3.1813593184799993</v>
      </c>
    </row>
    <row r="31" spans="1:20" ht="15.75">
      <c r="A31" s="74">
        <v>2274</v>
      </c>
      <c r="B31" s="5" t="s">
        <v>24</v>
      </c>
      <c r="C31" s="24">
        <f>2522.28/1000</f>
        <v>2.5222800000000003</v>
      </c>
      <c r="D31" s="24">
        <v>0</v>
      </c>
      <c r="E31" s="24">
        <f t="shared" si="0"/>
        <v>2.5222800000000003</v>
      </c>
      <c r="F31" s="24">
        <f>6002/1000</f>
        <v>6.002</v>
      </c>
      <c r="G31" s="24"/>
      <c r="H31" s="24"/>
      <c r="I31" s="24"/>
      <c r="J31" s="24">
        <f t="shared" si="5"/>
        <v>0</v>
      </c>
      <c r="K31" s="24">
        <f t="shared" si="1"/>
        <v>6.002</v>
      </c>
      <c r="L31" s="27">
        <f>5951/1000</f>
        <v>5.951</v>
      </c>
      <c r="M31" s="27"/>
      <c r="N31" s="27">
        <f t="shared" si="2"/>
        <v>5.951</v>
      </c>
      <c r="O31" s="27">
        <f>L31*1.0591</f>
        <v>6.302704099999999</v>
      </c>
      <c r="P31" s="27"/>
      <c r="Q31" s="27">
        <f t="shared" si="3"/>
        <v>6.302704099999999</v>
      </c>
      <c r="R31" s="27">
        <f>O31*1.0562</f>
        <v>6.6569160704199986</v>
      </c>
      <c r="S31" s="27"/>
      <c r="T31" s="27">
        <f t="shared" si="4"/>
        <v>6.6569160704199986</v>
      </c>
    </row>
    <row r="32" spans="1:20" ht="15.75">
      <c r="A32" s="74">
        <v>2275</v>
      </c>
      <c r="B32" s="5" t="s">
        <v>25</v>
      </c>
      <c r="C32" s="24">
        <v>0</v>
      </c>
      <c r="D32" s="24">
        <v>0</v>
      </c>
      <c r="E32" s="24">
        <f t="shared" si="0"/>
        <v>0</v>
      </c>
      <c r="F32" s="24">
        <v>0</v>
      </c>
      <c r="G32" s="24"/>
      <c r="H32" s="24"/>
      <c r="I32" s="24"/>
      <c r="J32" s="24">
        <f t="shared" si="5"/>
        <v>0</v>
      </c>
      <c r="K32" s="24">
        <f t="shared" si="1"/>
        <v>0</v>
      </c>
      <c r="L32" s="27"/>
      <c r="M32" s="27"/>
      <c r="N32" s="27">
        <f t="shared" si="2"/>
        <v>0</v>
      </c>
      <c r="O32" s="27"/>
      <c r="P32" s="27"/>
      <c r="Q32" s="27">
        <f t="shared" si="3"/>
        <v>0</v>
      </c>
      <c r="R32" s="27"/>
      <c r="S32" s="27"/>
      <c r="T32" s="27">
        <f t="shared" si="4"/>
        <v>0</v>
      </c>
    </row>
    <row r="33" spans="1:20" s="4" customFormat="1" ht="29.25">
      <c r="A33" s="75">
        <v>2280</v>
      </c>
      <c r="B33" s="8" t="s">
        <v>26</v>
      </c>
      <c r="C33" s="25">
        <v>0</v>
      </c>
      <c r="D33" s="25">
        <v>0</v>
      </c>
      <c r="E33" s="25">
        <f t="shared" si="0"/>
        <v>0</v>
      </c>
      <c r="F33" s="25">
        <f>SUM(F34+F35)</f>
        <v>0</v>
      </c>
      <c r="G33" s="25"/>
      <c r="H33" s="25"/>
      <c r="I33" s="25"/>
      <c r="J33" s="25">
        <f t="shared" si="5"/>
        <v>0</v>
      </c>
      <c r="K33" s="25">
        <f t="shared" si="1"/>
        <v>0</v>
      </c>
      <c r="L33" s="26">
        <f>SUM(L34:L35)</f>
        <v>0</v>
      </c>
      <c r="M33" s="26">
        <f>SUM(M34:M35)</f>
        <v>0</v>
      </c>
      <c r="N33" s="26">
        <f t="shared" si="2"/>
        <v>0</v>
      </c>
      <c r="O33" s="26">
        <f>SUM(O34:O35)</f>
        <v>0</v>
      </c>
      <c r="P33" s="26">
        <f>SUM(P34:P35)</f>
        <v>0</v>
      </c>
      <c r="Q33" s="26">
        <f t="shared" si="3"/>
        <v>0</v>
      </c>
      <c r="R33" s="26">
        <f>SUM(R34:R35)</f>
        <v>0</v>
      </c>
      <c r="S33" s="26">
        <f>SUM(S34:S35)</f>
        <v>0</v>
      </c>
      <c r="T33" s="26">
        <f t="shared" si="4"/>
        <v>0</v>
      </c>
    </row>
    <row r="34" spans="1:20" s="6" customFormat="1" ht="45">
      <c r="A34" s="74">
        <v>2281</v>
      </c>
      <c r="B34" s="7" t="s">
        <v>27</v>
      </c>
      <c r="C34" s="24">
        <v>0</v>
      </c>
      <c r="D34" s="24">
        <v>0</v>
      </c>
      <c r="E34" s="24">
        <f t="shared" si="0"/>
        <v>0</v>
      </c>
      <c r="F34" s="24">
        <v>0</v>
      </c>
      <c r="G34" s="24"/>
      <c r="H34" s="24"/>
      <c r="I34" s="24"/>
      <c r="J34" s="24">
        <f t="shared" si="5"/>
        <v>0</v>
      </c>
      <c r="K34" s="24">
        <f t="shared" si="1"/>
        <v>0</v>
      </c>
      <c r="L34" s="27"/>
      <c r="M34" s="27"/>
      <c r="N34" s="27">
        <f t="shared" si="2"/>
        <v>0</v>
      </c>
      <c r="O34" s="27"/>
      <c r="P34" s="27"/>
      <c r="Q34" s="27">
        <f t="shared" si="3"/>
        <v>0</v>
      </c>
      <c r="R34" s="27"/>
      <c r="S34" s="27"/>
      <c r="T34" s="27">
        <f t="shared" si="4"/>
        <v>0</v>
      </c>
    </row>
    <row r="35" spans="1:20" s="6" customFormat="1" ht="45">
      <c r="A35" s="74">
        <v>2282</v>
      </c>
      <c r="B35" s="7" t="s">
        <v>28</v>
      </c>
      <c r="C35" s="24">
        <v>0</v>
      </c>
      <c r="D35" s="24">
        <v>0</v>
      </c>
      <c r="E35" s="24">
        <f t="shared" si="0"/>
        <v>0</v>
      </c>
      <c r="F35" s="24">
        <v>0</v>
      </c>
      <c r="G35" s="24"/>
      <c r="H35" s="24"/>
      <c r="I35" s="24"/>
      <c r="J35" s="24">
        <f t="shared" si="5"/>
        <v>0</v>
      </c>
      <c r="K35" s="24">
        <f t="shared" si="1"/>
        <v>0</v>
      </c>
      <c r="L35" s="27"/>
      <c r="M35" s="27"/>
      <c r="N35" s="27">
        <f t="shared" si="2"/>
        <v>0</v>
      </c>
      <c r="O35" s="27"/>
      <c r="P35" s="27"/>
      <c r="Q35" s="27">
        <f t="shared" si="3"/>
        <v>0</v>
      </c>
      <c r="R35" s="27"/>
      <c r="S35" s="27"/>
      <c r="T35" s="27">
        <f t="shared" si="4"/>
        <v>0</v>
      </c>
    </row>
    <row r="36" spans="1:20" s="13" customFormat="1" ht="15" customHeight="1">
      <c r="A36" s="72">
        <v>2400</v>
      </c>
      <c r="B36" s="12" t="s">
        <v>29</v>
      </c>
      <c r="C36" s="25">
        <f>SUM(C37:C38)</f>
        <v>0</v>
      </c>
      <c r="D36" s="25">
        <v>0</v>
      </c>
      <c r="E36" s="25">
        <f t="shared" si="0"/>
        <v>0</v>
      </c>
      <c r="F36" s="25">
        <f>SUM(F37:F38)</f>
        <v>0</v>
      </c>
      <c r="G36" s="25"/>
      <c r="H36" s="25"/>
      <c r="I36" s="25"/>
      <c r="J36" s="25">
        <f t="shared" si="5"/>
        <v>0</v>
      </c>
      <c r="K36" s="25">
        <f t="shared" si="1"/>
        <v>0</v>
      </c>
      <c r="L36" s="26">
        <f>SUM(J37:J38)</f>
        <v>0</v>
      </c>
      <c r="M36" s="26">
        <f>SUM(K37:K38)</f>
        <v>0</v>
      </c>
      <c r="N36" s="26">
        <f t="shared" si="2"/>
        <v>0</v>
      </c>
      <c r="O36" s="26">
        <f>SUM(M37:M38)</f>
        <v>0</v>
      </c>
      <c r="P36" s="26">
        <f>SUM(N37:N38)</f>
        <v>0</v>
      </c>
      <c r="Q36" s="26">
        <f t="shared" si="3"/>
        <v>0</v>
      </c>
      <c r="R36" s="26">
        <f>SUM(P37:P38)</f>
        <v>0</v>
      </c>
      <c r="S36" s="26">
        <f>SUM(Q37:Q38)</f>
        <v>0</v>
      </c>
      <c r="T36" s="26">
        <f t="shared" si="4"/>
        <v>0</v>
      </c>
    </row>
    <row r="37" spans="1:20" s="15" customFormat="1" ht="15.75">
      <c r="A37" s="73">
        <v>2410</v>
      </c>
      <c r="B37" s="14" t="s">
        <v>30</v>
      </c>
      <c r="C37" s="24">
        <v>0</v>
      </c>
      <c r="D37" s="24">
        <v>0</v>
      </c>
      <c r="E37" s="24">
        <f t="shared" si="0"/>
        <v>0</v>
      </c>
      <c r="F37" s="24">
        <v>0</v>
      </c>
      <c r="G37" s="24"/>
      <c r="H37" s="24"/>
      <c r="I37" s="24"/>
      <c r="J37" s="24">
        <f t="shared" si="5"/>
        <v>0</v>
      </c>
      <c r="K37" s="24">
        <f t="shared" si="1"/>
        <v>0</v>
      </c>
      <c r="L37" s="27"/>
      <c r="M37" s="27"/>
      <c r="N37" s="27">
        <f t="shared" si="2"/>
        <v>0</v>
      </c>
      <c r="O37" s="27"/>
      <c r="P37" s="27"/>
      <c r="Q37" s="27">
        <f t="shared" si="3"/>
        <v>0</v>
      </c>
      <c r="R37" s="27"/>
      <c r="S37" s="27"/>
      <c r="T37" s="27">
        <f t="shared" si="4"/>
        <v>0</v>
      </c>
    </row>
    <row r="38" spans="1:20" s="15" customFormat="1" ht="15.75">
      <c r="A38" s="73">
        <v>2420</v>
      </c>
      <c r="B38" s="14" t="s">
        <v>31</v>
      </c>
      <c r="C38" s="24">
        <v>0</v>
      </c>
      <c r="D38" s="24">
        <v>0</v>
      </c>
      <c r="E38" s="24">
        <f t="shared" si="0"/>
        <v>0</v>
      </c>
      <c r="F38" s="24">
        <v>0</v>
      </c>
      <c r="G38" s="24"/>
      <c r="H38" s="24"/>
      <c r="I38" s="24"/>
      <c r="J38" s="24">
        <f t="shared" si="5"/>
        <v>0</v>
      </c>
      <c r="K38" s="24">
        <f t="shared" si="1"/>
        <v>0</v>
      </c>
      <c r="L38" s="27"/>
      <c r="M38" s="27"/>
      <c r="N38" s="27">
        <f t="shared" si="2"/>
        <v>0</v>
      </c>
      <c r="O38" s="27"/>
      <c r="P38" s="27"/>
      <c r="Q38" s="27">
        <f t="shared" si="3"/>
        <v>0</v>
      </c>
      <c r="R38" s="27"/>
      <c r="S38" s="27"/>
      <c r="T38" s="27">
        <f t="shared" si="4"/>
        <v>0</v>
      </c>
    </row>
    <row r="39" spans="1:20" s="13" customFormat="1" ht="15.75">
      <c r="A39" s="72">
        <v>2600</v>
      </c>
      <c r="B39" s="12" t="s">
        <v>32</v>
      </c>
      <c r="C39" s="25">
        <f>SUM(C40:C42)</f>
        <v>0</v>
      </c>
      <c r="D39" s="25">
        <v>0</v>
      </c>
      <c r="E39" s="25">
        <f t="shared" si="0"/>
        <v>0</v>
      </c>
      <c r="F39" s="25">
        <f>SUM(F40:F42)</f>
        <v>0</v>
      </c>
      <c r="G39" s="25"/>
      <c r="H39" s="25"/>
      <c r="I39" s="25"/>
      <c r="J39" s="25">
        <f t="shared" si="5"/>
        <v>0</v>
      </c>
      <c r="K39" s="25">
        <f t="shared" si="1"/>
        <v>0</v>
      </c>
      <c r="L39" s="26">
        <f>SUM(L40:L42)</f>
        <v>0</v>
      </c>
      <c r="M39" s="26">
        <f>SUM(M40:M42)</f>
        <v>0</v>
      </c>
      <c r="N39" s="26">
        <f t="shared" si="2"/>
        <v>0</v>
      </c>
      <c r="O39" s="26">
        <f>SUM(O40:O42)</f>
        <v>0</v>
      </c>
      <c r="P39" s="26">
        <f>SUM(P40:P42)</f>
        <v>0</v>
      </c>
      <c r="Q39" s="26">
        <f t="shared" si="3"/>
        <v>0</v>
      </c>
      <c r="R39" s="26">
        <f>SUM(R40:R42)</f>
        <v>0</v>
      </c>
      <c r="S39" s="26">
        <f>SUM(S40:S42)</f>
        <v>0</v>
      </c>
      <c r="T39" s="26">
        <f t="shared" si="4"/>
        <v>0</v>
      </c>
    </row>
    <row r="40" spans="1:20" s="17" customFormat="1" ht="30">
      <c r="A40" s="73">
        <v>2610</v>
      </c>
      <c r="B40" s="16" t="s">
        <v>33</v>
      </c>
      <c r="C40" s="24">
        <v>0</v>
      </c>
      <c r="D40" s="24">
        <v>0</v>
      </c>
      <c r="E40" s="24">
        <f t="shared" si="0"/>
        <v>0</v>
      </c>
      <c r="F40" s="24">
        <v>0</v>
      </c>
      <c r="G40" s="24"/>
      <c r="H40" s="24"/>
      <c r="I40" s="24"/>
      <c r="J40" s="24">
        <f t="shared" si="5"/>
        <v>0</v>
      </c>
      <c r="K40" s="24">
        <f t="shared" si="1"/>
        <v>0</v>
      </c>
      <c r="L40" s="27"/>
      <c r="M40" s="27"/>
      <c r="N40" s="27">
        <f t="shared" si="2"/>
        <v>0</v>
      </c>
      <c r="O40" s="27"/>
      <c r="P40" s="27"/>
      <c r="Q40" s="27">
        <f t="shared" si="3"/>
        <v>0</v>
      </c>
      <c r="R40" s="27"/>
      <c r="S40" s="27"/>
      <c r="T40" s="27">
        <f t="shared" si="4"/>
        <v>0</v>
      </c>
    </row>
    <row r="41" spans="1:20" s="17" customFormat="1" ht="30">
      <c r="A41" s="73">
        <v>2620</v>
      </c>
      <c r="B41" s="16" t="s">
        <v>34</v>
      </c>
      <c r="C41" s="24">
        <v>0</v>
      </c>
      <c r="D41" s="24">
        <v>0</v>
      </c>
      <c r="E41" s="24">
        <f t="shared" si="0"/>
        <v>0</v>
      </c>
      <c r="F41" s="24">
        <v>0</v>
      </c>
      <c r="G41" s="24"/>
      <c r="H41" s="24"/>
      <c r="I41" s="24"/>
      <c r="J41" s="24">
        <f t="shared" si="5"/>
        <v>0</v>
      </c>
      <c r="K41" s="24">
        <f t="shared" si="1"/>
        <v>0</v>
      </c>
      <c r="L41" s="27"/>
      <c r="M41" s="27"/>
      <c r="N41" s="27">
        <f t="shared" si="2"/>
        <v>0</v>
      </c>
      <c r="O41" s="27"/>
      <c r="P41" s="27"/>
      <c r="Q41" s="27">
        <f t="shared" si="3"/>
        <v>0</v>
      </c>
      <c r="R41" s="27"/>
      <c r="S41" s="27"/>
      <c r="T41" s="27">
        <f t="shared" si="4"/>
        <v>0</v>
      </c>
    </row>
    <row r="42" spans="1:20" s="17" customFormat="1" ht="30">
      <c r="A42" s="73">
        <v>2630</v>
      </c>
      <c r="B42" s="16" t="s">
        <v>35</v>
      </c>
      <c r="C42" s="24">
        <v>0</v>
      </c>
      <c r="D42" s="24">
        <v>0</v>
      </c>
      <c r="E42" s="24">
        <f t="shared" si="0"/>
        <v>0</v>
      </c>
      <c r="F42" s="24">
        <v>0</v>
      </c>
      <c r="G42" s="24"/>
      <c r="H42" s="24"/>
      <c r="I42" s="24"/>
      <c r="J42" s="24">
        <f t="shared" si="5"/>
        <v>0</v>
      </c>
      <c r="K42" s="24">
        <f t="shared" si="1"/>
        <v>0</v>
      </c>
      <c r="L42" s="27"/>
      <c r="M42" s="27"/>
      <c r="N42" s="27">
        <f t="shared" si="2"/>
        <v>0</v>
      </c>
      <c r="O42" s="27"/>
      <c r="P42" s="27"/>
      <c r="Q42" s="27">
        <f t="shared" si="3"/>
        <v>0</v>
      </c>
      <c r="R42" s="27"/>
      <c r="S42" s="27"/>
      <c r="T42" s="27">
        <f t="shared" si="4"/>
        <v>0</v>
      </c>
    </row>
    <row r="43" spans="1:20" s="18" customFormat="1" ht="15.75">
      <c r="A43" s="72">
        <v>2700</v>
      </c>
      <c r="B43" s="12" t="s">
        <v>36</v>
      </c>
      <c r="C43" s="25">
        <f>SUM(C44:C46)</f>
        <v>0</v>
      </c>
      <c r="D43" s="25">
        <v>0</v>
      </c>
      <c r="E43" s="25">
        <f t="shared" si="0"/>
        <v>0</v>
      </c>
      <c r="F43" s="25">
        <f>SUM(F44+F45+F46)</f>
        <v>0</v>
      </c>
      <c r="G43" s="25"/>
      <c r="H43" s="25"/>
      <c r="I43" s="25"/>
      <c r="J43" s="25">
        <f t="shared" si="5"/>
        <v>0</v>
      </c>
      <c r="K43" s="25">
        <f t="shared" si="1"/>
        <v>0</v>
      </c>
      <c r="L43" s="26">
        <f>SUM(L44:L46)</f>
        <v>0</v>
      </c>
      <c r="M43" s="26"/>
      <c r="N43" s="26">
        <f t="shared" si="2"/>
        <v>0</v>
      </c>
      <c r="O43" s="26">
        <f>SUM(O44:O46)</f>
        <v>0</v>
      </c>
      <c r="P43" s="26"/>
      <c r="Q43" s="26">
        <f t="shared" si="3"/>
        <v>0</v>
      </c>
      <c r="R43" s="26">
        <f>SUM(R44:R46)</f>
        <v>0</v>
      </c>
      <c r="S43" s="26"/>
      <c r="T43" s="26">
        <f t="shared" si="4"/>
        <v>0</v>
      </c>
    </row>
    <row r="44" spans="1:20" s="13" customFormat="1" ht="15.75">
      <c r="A44" s="73">
        <v>2710</v>
      </c>
      <c r="B44" s="19" t="s">
        <v>37</v>
      </c>
      <c r="C44" s="24">
        <v>0</v>
      </c>
      <c r="D44" s="24">
        <v>0</v>
      </c>
      <c r="E44" s="24">
        <f t="shared" si="0"/>
        <v>0</v>
      </c>
      <c r="F44" s="24">
        <v>0</v>
      </c>
      <c r="G44" s="24"/>
      <c r="H44" s="24"/>
      <c r="I44" s="24"/>
      <c r="J44" s="24">
        <f t="shared" si="5"/>
        <v>0</v>
      </c>
      <c r="K44" s="24">
        <f t="shared" si="1"/>
        <v>0</v>
      </c>
      <c r="L44" s="27"/>
      <c r="M44" s="27"/>
      <c r="N44" s="27">
        <f t="shared" si="2"/>
        <v>0</v>
      </c>
      <c r="O44" s="27"/>
      <c r="P44" s="27"/>
      <c r="Q44" s="27">
        <f t="shared" si="3"/>
        <v>0</v>
      </c>
      <c r="R44" s="27"/>
      <c r="S44" s="27"/>
      <c r="T44" s="27">
        <f t="shared" si="4"/>
        <v>0</v>
      </c>
    </row>
    <row r="45" spans="1:20" s="15" customFormat="1" ht="15.75">
      <c r="A45" s="73">
        <v>2720</v>
      </c>
      <c r="B45" s="19" t="s">
        <v>38</v>
      </c>
      <c r="C45" s="24">
        <v>0</v>
      </c>
      <c r="D45" s="24">
        <v>0</v>
      </c>
      <c r="E45" s="24">
        <f t="shared" si="0"/>
        <v>0</v>
      </c>
      <c r="F45" s="24">
        <v>0</v>
      </c>
      <c r="G45" s="24"/>
      <c r="H45" s="24"/>
      <c r="I45" s="24"/>
      <c r="J45" s="24">
        <f t="shared" si="5"/>
        <v>0</v>
      </c>
      <c r="K45" s="24">
        <f t="shared" si="1"/>
        <v>0</v>
      </c>
      <c r="L45" s="27"/>
      <c r="M45" s="27"/>
      <c r="N45" s="27">
        <f t="shared" si="2"/>
        <v>0</v>
      </c>
      <c r="O45" s="27"/>
      <c r="P45" s="27"/>
      <c r="Q45" s="27">
        <f t="shared" si="3"/>
        <v>0</v>
      </c>
      <c r="R45" s="27"/>
      <c r="S45" s="27"/>
      <c r="T45" s="27">
        <f t="shared" si="4"/>
        <v>0</v>
      </c>
    </row>
    <row r="46" spans="1:20" s="15" customFormat="1" ht="15.75">
      <c r="A46" s="73">
        <v>2730</v>
      </c>
      <c r="B46" s="19" t="s">
        <v>39</v>
      </c>
      <c r="C46" s="24">
        <v>0</v>
      </c>
      <c r="D46" s="24">
        <v>0</v>
      </c>
      <c r="E46" s="24">
        <f t="shared" si="0"/>
        <v>0</v>
      </c>
      <c r="F46" s="24">
        <v>0</v>
      </c>
      <c r="G46" s="24"/>
      <c r="H46" s="24"/>
      <c r="I46" s="24"/>
      <c r="J46" s="24">
        <f t="shared" si="5"/>
        <v>0</v>
      </c>
      <c r="K46" s="24">
        <f t="shared" si="1"/>
        <v>0</v>
      </c>
      <c r="L46" s="27"/>
      <c r="M46" s="27"/>
      <c r="N46" s="27">
        <f t="shared" si="2"/>
        <v>0</v>
      </c>
      <c r="O46" s="27"/>
      <c r="P46" s="27"/>
      <c r="Q46" s="27">
        <f t="shared" si="3"/>
        <v>0</v>
      </c>
      <c r="R46" s="27"/>
      <c r="S46" s="27"/>
      <c r="T46" s="27">
        <f t="shared" si="4"/>
        <v>0</v>
      </c>
    </row>
    <row r="47" spans="1:20" s="13" customFormat="1" ht="15.75">
      <c r="A47" s="72">
        <v>2800</v>
      </c>
      <c r="B47" s="12" t="s">
        <v>40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/>
      <c r="H47" s="25"/>
      <c r="I47" s="25"/>
      <c r="J47" s="25">
        <f t="shared" si="5"/>
        <v>0</v>
      </c>
      <c r="K47" s="25">
        <f t="shared" si="1"/>
        <v>0</v>
      </c>
      <c r="L47" s="26"/>
      <c r="M47" s="26"/>
      <c r="N47" s="26">
        <f t="shared" si="2"/>
        <v>0</v>
      </c>
      <c r="O47" s="26"/>
      <c r="P47" s="26"/>
      <c r="Q47" s="26">
        <f t="shared" si="3"/>
        <v>0</v>
      </c>
      <c r="R47" s="26"/>
      <c r="S47" s="26"/>
      <c r="T47" s="26">
        <f t="shared" si="4"/>
        <v>0</v>
      </c>
    </row>
    <row r="48" spans="1:20" s="13" customFormat="1" ht="15.75">
      <c r="A48" s="72">
        <v>2900</v>
      </c>
      <c r="B48" s="12" t="s">
        <v>41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/>
      <c r="H48" s="25"/>
      <c r="I48" s="25"/>
      <c r="J48" s="25">
        <f t="shared" si="5"/>
        <v>0</v>
      </c>
      <c r="K48" s="25">
        <f t="shared" si="1"/>
        <v>0</v>
      </c>
      <c r="L48" s="26"/>
      <c r="M48" s="26"/>
      <c r="N48" s="26">
        <f t="shared" si="2"/>
        <v>0</v>
      </c>
      <c r="O48" s="26"/>
      <c r="P48" s="26"/>
      <c r="Q48" s="26">
        <f t="shared" si="3"/>
        <v>0</v>
      </c>
      <c r="R48" s="26"/>
      <c r="S48" s="26"/>
      <c r="T48" s="26">
        <f t="shared" si="4"/>
        <v>0</v>
      </c>
    </row>
    <row r="49" spans="1:20" s="18" customFormat="1" ht="15.75">
      <c r="A49" s="72">
        <v>3000</v>
      </c>
      <c r="B49" s="12" t="s">
        <v>42</v>
      </c>
      <c r="C49" s="25">
        <v>0</v>
      </c>
      <c r="D49" s="25">
        <v>0</v>
      </c>
      <c r="E49" s="25">
        <f t="shared" si="0"/>
        <v>0</v>
      </c>
      <c r="F49" s="25">
        <v>0</v>
      </c>
      <c r="G49" s="25"/>
      <c r="H49" s="25"/>
      <c r="I49" s="25"/>
      <c r="J49" s="25">
        <v>0</v>
      </c>
      <c r="K49" s="25">
        <f t="shared" si="1"/>
        <v>0</v>
      </c>
      <c r="L49" s="26">
        <f>L50+L64</f>
        <v>0</v>
      </c>
      <c r="M49" s="26">
        <f>M50+M64</f>
        <v>0</v>
      </c>
      <c r="N49" s="26">
        <f t="shared" si="2"/>
        <v>0</v>
      </c>
      <c r="O49" s="26">
        <f>O50+O64</f>
        <v>0</v>
      </c>
      <c r="P49" s="26">
        <f>P50+P64</f>
        <v>0</v>
      </c>
      <c r="Q49" s="26">
        <f t="shared" si="3"/>
        <v>0</v>
      </c>
      <c r="R49" s="26">
        <f>R50+R64</f>
        <v>0</v>
      </c>
      <c r="S49" s="26">
        <f>S50+S64</f>
        <v>0</v>
      </c>
      <c r="T49" s="26">
        <f t="shared" si="4"/>
        <v>0</v>
      </c>
    </row>
    <row r="50" spans="1:20" s="13" customFormat="1" ht="15.75">
      <c r="A50" s="72">
        <v>3100</v>
      </c>
      <c r="B50" s="12" t="s">
        <v>43</v>
      </c>
      <c r="C50" s="25">
        <f>SUM(C51:C63)</f>
        <v>0</v>
      </c>
      <c r="D50" s="25">
        <v>0</v>
      </c>
      <c r="E50" s="25">
        <f t="shared" si="0"/>
        <v>0</v>
      </c>
      <c r="F50" s="25">
        <v>0</v>
      </c>
      <c r="G50" s="25"/>
      <c r="H50" s="25">
        <v>36000</v>
      </c>
      <c r="I50" s="25"/>
      <c r="J50" s="25">
        <v>0</v>
      </c>
      <c r="K50" s="25">
        <f t="shared" si="1"/>
        <v>0</v>
      </c>
      <c r="L50" s="26">
        <f>SUM(L51:L63)</f>
        <v>0</v>
      </c>
      <c r="M50" s="26">
        <f>SUM(M51:M63)</f>
        <v>0</v>
      </c>
      <c r="N50" s="26">
        <f t="shared" si="2"/>
        <v>0</v>
      </c>
      <c r="O50" s="26">
        <f>SUM(O51:O63)</f>
        <v>0</v>
      </c>
      <c r="P50" s="26">
        <f>SUM(P51:P63)</f>
        <v>0</v>
      </c>
      <c r="Q50" s="26">
        <f t="shared" si="3"/>
        <v>0</v>
      </c>
      <c r="R50" s="26">
        <f>SUM(R51:R63)</f>
        <v>0</v>
      </c>
      <c r="S50" s="26">
        <f>SUM(S51:S63)</f>
        <v>0</v>
      </c>
      <c r="T50" s="26">
        <f t="shared" si="4"/>
        <v>0</v>
      </c>
    </row>
    <row r="51" spans="1:20" ht="30">
      <c r="A51" s="73">
        <v>3110</v>
      </c>
      <c r="B51" s="16" t="s">
        <v>44</v>
      </c>
      <c r="C51" s="24">
        <v>0</v>
      </c>
      <c r="D51" s="24">
        <v>0</v>
      </c>
      <c r="E51" s="24">
        <f t="shared" si="0"/>
        <v>0</v>
      </c>
      <c r="F51" s="24">
        <v>0</v>
      </c>
      <c r="G51" s="24"/>
      <c r="H51" s="24"/>
      <c r="I51" s="24"/>
      <c r="J51" s="24">
        <v>0</v>
      </c>
      <c r="K51" s="24">
        <f t="shared" si="1"/>
        <v>0</v>
      </c>
      <c r="L51" s="27"/>
      <c r="M51" s="27"/>
      <c r="N51" s="27">
        <f t="shared" si="2"/>
        <v>0</v>
      </c>
      <c r="O51" s="27"/>
      <c r="P51" s="27"/>
      <c r="Q51" s="27">
        <f t="shared" si="3"/>
        <v>0</v>
      </c>
      <c r="R51" s="27"/>
      <c r="S51" s="27"/>
      <c r="T51" s="27">
        <f t="shared" si="4"/>
        <v>0</v>
      </c>
    </row>
    <row r="52" spans="1:20" ht="15.75">
      <c r="A52" s="74">
        <v>3120</v>
      </c>
      <c r="B52" s="7" t="s">
        <v>45</v>
      </c>
      <c r="C52" s="24">
        <v>0</v>
      </c>
      <c r="D52" s="24">
        <v>0</v>
      </c>
      <c r="E52" s="24">
        <f t="shared" si="0"/>
        <v>0</v>
      </c>
      <c r="F52" s="24">
        <v>0</v>
      </c>
      <c r="G52" s="24"/>
      <c r="H52" s="24"/>
      <c r="I52" s="24"/>
      <c r="J52" s="24">
        <f t="shared" si="5"/>
        <v>0</v>
      </c>
      <c r="K52" s="24">
        <f t="shared" si="1"/>
        <v>0</v>
      </c>
      <c r="L52" s="27"/>
      <c r="M52" s="27"/>
      <c r="N52" s="27">
        <f t="shared" si="2"/>
        <v>0</v>
      </c>
      <c r="O52" s="27"/>
      <c r="P52" s="27"/>
      <c r="Q52" s="27">
        <f t="shared" si="3"/>
        <v>0</v>
      </c>
      <c r="R52" s="27"/>
      <c r="S52" s="27"/>
      <c r="T52" s="27">
        <f t="shared" si="4"/>
        <v>0</v>
      </c>
    </row>
    <row r="53" spans="1:20" ht="15.75">
      <c r="A53" s="74">
        <v>3121</v>
      </c>
      <c r="B53" s="7" t="s">
        <v>46</v>
      </c>
      <c r="C53" s="24">
        <v>0</v>
      </c>
      <c r="D53" s="24">
        <v>0</v>
      </c>
      <c r="E53" s="24">
        <f t="shared" si="0"/>
        <v>0</v>
      </c>
      <c r="F53" s="24">
        <v>0</v>
      </c>
      <c r="G53" s="24"/>
      <c r="H53" s="24"/>
      <c r="I53" s="24"/>
      <c r="J53" s="24">
        <f t="shared" si="5"/>
        <v>0</v>
      </c>
      <c r="K53" s="24">
        <f t="shared" si="1"/>
        <v>0</v>
      </c>
      <c r="L53" s="27"/>
      <c r="M53" s="27"/>
      <c r="N53" s="27">
        <f t="shared" si="2"/>
        <v>0</v>
      </c>
      <c r="O53" s="27"/>
      <c r="P53" s="27"/>
      <c r="Q53" s="27">
        <f t="shared" si="3"/>
        <v>0</v>
      </c>
      <c r="R53" s="27"/>
      <c r="S53" s="27"/>
      <c r="T53" s="27">
        <f t="shared" si="4"/>
        <v>0</v>
      </c>
    </row>
    <row r="54" spans="1:20" ht="30">
      <c r="A54" s="74">
        <v>3122</v>
      </c>
      <c r="B54" s="7" t="s">
        <v>47</v>
      </c>
      <c r="C54" s="24">
        <v>0</v>
      </c>
      <c r="D54" s="24">
        <v>0</v>
      </c>
      <c r="E54" s="24">
        <f t="shared" si="0"/>
        <v>0</v>
      </c>
      <c r="F54" s="24">
        <v>0</v>
      </c>
      <c r="G54" s="24"/>
      <c r="H54" s="24"/>
      <c r="I54" s="24"/>
      <c r="J54" s="24">
        <f t="shared" si="5"/>
        <v>0</v>
      </c>
      <c r="K54" s="24">
        <f t="shared" si="1"/>
        <v>0</v>
      </c>
      <c r="L54" s="27"/>
      <c r="M54" s="27"/>
      <c r="N54" s="27">
        <f t="shared" si="2"/>
        <v>0</v>
      </c>
      <c r="O54" s="27"/>
      <c r="P54" s="27"/>
      <c r="Q54" s="27">
        <f t="shared" si="3"/>
        <v>0</v>
      </c>
      <c r="R54" s="27"/>
      <c r="S54" s="27"/>
      <c r="T54" s="27">
        <f t="shared" si="4"/>
        <v>0</v>
      </c>
    </row>
    <row r="55" spans="1:20" ht="15.75">
      <c r="A55" s="74">
        <v>3130</v>
      </c>
      <c r="B55" s="7" t="s">
        <v>48</v>
      </c>
      <c r="C55" s="24">
        <v>0</v>
      </c>
      <c r="D55" s="24">
        <v>0</v>
      </c>
      <c r="E55" s="24">
        <f t="shared" si="0"/>
        <v>0</v>
      </c>
      <c r="F55" s="24">
        <v>0</v>
      </c>
      <c r="G55" s="24"/>
      <c r="H55" s="24"/>
      <c r="I55" s="24"/>
      <c r="J55" s="24">
        <f t="shared" si="5"/>
        <v>0</v>
      </c>
      <c r="K55" s="24">
        <f t="shared" si="1"/>
        <v>0</v>
      </c>
      <c r="L55" s="27"/>
      <c r="M55" s="27"/>
      <c r="N55" s="27">
        <f t="shared" si="2"/>
        <v>0</v>
      </c>
      <c r="O55" s="27"/>
      <c r="P55" s="27"/>
      <c r="Q55" s="27">
        <f t="shared" si="3"/>
        <v>0</v>
      </c>
      <c r="R55" s="27"/>
      <c r="S55" s="27"/>
      <c r="T55" s="27">
        <f t="shared" si="4"/>
        <v>0</v>
      </c>
    </row>
    <row r="56" spans="1:20" ht="30">
      <c r="A56" s="74">
        <v>3131</v>
      </c>
      <c r="B56" s="7" t="s">
        <v>49</v>
      </c>
      <c r="C56" s="24">
        <v>0</v>
      </c>
      <c r="D56" s="24">
        <v>0</v>
      </c>
      <c r="E56" s="24">
        <f t="shared" si="0"/>
        <v>0</v>
      </c>
      <c r="F56" s="24">
        <v>0</v>
      </c>
      <c r="G56" s="24"/>
      <c r="H56" s="24"/>
      <c r="I56" s="24"/>
      <c r="J56" s="24">
        <f t="shared" si="5"/>
        <v>0</v>
      </c>
      <c r="K56" s="24">
        <f t="shared" si="1"/>
        <v>0</v>
      </c>
      <c r="L56" s="27"/>
      <c r="M56" s="27"/>
      <c r="N56" s="27">
        <f t="shared" si="2"/>
        <v>0</v>
      </c>
      <c r="O56" s="27"/>
      <c r="P56" s="27"/>
      <c r="Q56" s="27">
        <f t="shared" si="3"/>
        <v>0</v>
      </c>
      <c r="R56" s="27"/>
      <c r="S56" s="27"/>
      <c r="T56" s="27">
        <f t="shared" si="4"/>
        <v>0</v>
      </c>
    </row>
    <row r="57" spans="1:20" s="4" customFormat="1" ht="15.75">
      <c r="A57" s="74">
        <v>3132</v>
      </c>
      <c r="B57" s="7" t="s">
        <v>50</v>
      </c>
      <c r="C57" s="24">
        <v>0</v>
      </c>
      <c r="D57" s="24">
        <v>0</v>
      </c>
      <c r="E57" s="24">
        <f t="shared" si="0"/>
        <v>0</v>
      </c>
      <c r="F57" s="24">
        <v>0</v>
      </c>
      <c r="G57" s="24"/>
      <c r="H57" s="24"/>
      <c r="I57" s="24"/>
      <c r="J57" s="24">
        <f t="shared" si="5"/>
        <v>0</v>
      </c>
      <c r="K57" s="24">
        <f t="shared" si="1"/>
        <v>0</v>
      </c>
      <c r="L57" s="27"/>
      <c r="M57" s="27"/>
      <c r="N57" s="27">
        <f t="shared" si="2"/>
        <v>0</v>
      </c>
      <c r="O57" s="27"/>
      <c r="P57" s="27"/>
      <c r="Q57" s="27">
        <f t="shared" si="3"/>
        <v>0</v>
      </c>
      <c r="R57" s="27"/>
      <c r="S57" s="27"/>
      <c r="T57" s="27">
        <f t="shared" si="4"/>
        <v>0</v>
      </c>
    </row>
    <row r="58" spans="1:20" s="4" customFormat="1" ht="15.75">
      <c r="A58" s="74">
        <v>3140</v>
      </c>
      <c r="B58" s="7" t="s">
        <v>51</v>
      </c>
      <c r="C58" s="24">
        <v>0</v>
      </c>
      <c r="D58" s="24">
        <v>0</v>
      </c>
      <c r="E58" s="24">
        <f t="shared" si="0"/>
        <v>0</v>
      </c>
      <c r="F58" s="24">
        <v>0</v>
      </c>
      <c r="G58" s="24"/>
      <c r="H58" s="24"/>
      <c r="I58" s="24"/>
      <c r="J58" s="24">
        <f t="shared" si="5"/>
        <v>0</v>
      </c>
      <c r="K58" s="24">
        <f t="shared" si="1"/>
        <v>0</v>
      </c>
      <c r="L58" s="27"/>
      <c r="M58" s="27"/>
      <c r="N58" s="27">
        <f t="shared" si="2"/>
        <v>0</v>
      </c>
      <c r="O58" s="27"/>
      <c r="P58" s="27"/>
      <c r="Q58" s="27">
        <f t="shared" si="3"/>
        <v>0</v>
      </c>
      <c r="R58" s="27"/>
      <c r="S58" s="27"/>
      <c r="T58" s="27">
        <f t="shared" si="4"/>
        <v>0</v>
      </c>
    </row>
    <row r="59" spans="1:20" s="4" customFormat="1" ht="20.25" customHeight="1">
      <c r="A59" s="74">
        <v>3141</v>
      </c>
      <c r="B59" s="7" t="s">
        <v>52</v>
      </c>
      <c r="C59" s="24">
        <v>0</v>
      </c>
      <c r="D59" s="24">
        <v>0</v>
      </c>
      <c r="E59" s="24">
        <f t="shared" si="0"/>
        <v>0</v>
      </c>
      <c r="F59" s="24">
        <v>0</v>
      </c>
      <c r="G59" s="24"/>
      <c r="H59" s="24"/>
      <c r="I59" s="24"/>
      <c r="J59" s="24">
        <f t="shared" si="5"/>
        <v>0</v>
      </c>
      <c r="K59" s="24">
        <f t="shared" si="1"/>
        <v>0</v>
      </c>
      <c r="L59" s="27"/>
      <c r="M59" s="27"/>
      <c r="N59" s="27">
        <f t="shared" si="2"/>
        <v>0</v>
      </c>
      <c r="O59" s="27"/>
      <c r="P59" s="27"/>
      <c r="Q59" s="27">
        <f t="shared" si="3"/>
        <v>0</v>
      </c>
      <c r="R59" s="27"/>
      <c r="S59" s="27"/>
      <c r="T59" s="27">
        <f t="shared" si="4"/>
        <v>0</v>
      </c>
    </row>
    <row r="60" spans="1:20" s="4" customFormat="1" ht="30">
      <c r="A60" s="74">
        <v>3142</v>
      </c>
      <c r="B60" s="7" t="s">
        <v>53</v>
      </c>
      <c r="C60" s="24">
        <v>0</v>
      </c>
      <c r="D60" s="24">
        <v>0</v>
      </c>
      <c r="E60" s="24">
        <f t="shared" si="0"/>
        <v>0</v>
      </c>
      <c r="F60" s="24">
        <v>0</v>
      </c>
      <c r="G60" s="24"/>
      <c r="H60" s="24"/>
      <c r="I60" s="24"/>
      <c r="J60" s="24">
        <f t="shared" si="5"/>
        <v>0</v>
      </c>
      <c r="K60" s="24">
        <f t="shared" si="1"/>
        <v>0</v>
      </c>
      <c r="L60" s="27"/>
      <c r="M60" s="27"/>
      <c r="N60" s="27">
        <f t="shared" si="2"/>
        <v>0</v>
      </c>
      <c r="O60" s="27"/>
      <c r="P60" s="27"/>
      <c r="Q60" s="27">
        <f t="shared" si="3"/>
        <v>0</v>
      </c>
      <c r="R60" s="27"/>
      <c r="S60" s="27"/>
      <c r="T60" s="27">
        <f t="shared" si="4"/>
        <v>0</v>
      </c>
    </row>
    <row r="61" spans="1:20" ht="30">
      <c r="A61" s="74">
        <v>3143</v>
      </c>
      <c r="B61" s="7" t="s">
        <v>54</v>
      </c>
      <c r="C61" s="24">
        <v>0</v>
      </c>
      <c r="D61" s="24">
        <v>0</v>
      </c>
      <c r="E61" s="24">
        <f t="shared" si="0"/>
        <v>0</v>
      </c>
      <c r="F61" s="24">
        <v>0</v>
      </c>
      <c r="G61" s="24"/>
      <c r="H61" s="24"/>
      <c r="I61" s="24"/>
      <c r="J61" s="24">
        <f t="shared" si="5"/>
        <v>0</v>
      </c>
      <c r="K61" s="24">
        <f t="shared" si="1"/>
        <v>0</v>
      </c>
      <c r="L61" s="27"/>
      <c r="M61" s="27"/>
      <c r="N61" s="27">
        <f t="shared" si="2"/>
        <v>0</v>
      </c>
      <c r="O61" s="27"/>
      <c r="P61" s="27"/>
      <c r="Q61" s="27">
        <f t="shared" si="3"/>
        <v>0</v>
      </c>
      <c r="R61" s="27"/>
      <c r="S61" s="27"/>
      <c r="T61" s="27">
        <f t="shared" si="4"/>
        <v>0</v>
      </c>
    </row>
    <row r="62" spans="1:20" s="3" customFormat="1" ht="15.75">
      <c r="A62" s="74">
        <v>3150</v>
      </c>
      <c r="B62" s="7" t="s">
        <v>55</v>
      </c>
      <c r="C62" s="24">
        <v>0</v>
      </c>
      <c r="D62" s="24">
        <v>0</v>
      </c>
      <c r="E62" s="24">
        <f t="shared" si="0"/>
        <v>0</v>
      </c>
      <c r="F62" s="24">
        <v>0</v>
      </c>
      <c r="G62" s="24"/>
      <c r="H62" s="24"/>
      <c r="I62" s="24"/>
      <c r="J62" s="24">
        <f t="shared" si="5"/>
        <v>0</v>
      </c>
      <c r="K62" s="24">
        <f t="shared" si="1"/>
        <v>0</v>
      </c>
      <c r="L62" s="27"/>
      <c r="M62" s="27"/>
      <c r="N62" s="27">
        <f t="shared" si="2"/>
        <v>0</v>
      </c>
      <c r="O62" s="27"/>
      <c r="P62" s="27"/>
      <c r="Q62" s="27">
        <f t="shared" si="3"/>
        <v>0</v>
      </c>
      <c r="R62" s="27"/>
      <c r="S62" s="27"/>
      <c r="T62" s="27">
        <f t="shared" si="4"/>
        <v>0</v>
      </c>
    </row>
    <row r="63" spans="1:20" ht="30">
      <c r="A63" s="74">
        <v>3160</v>
      </c>
      <c r="B63" s="7" t="s">
        <v>56</v>
      </c>
      <c r="C63" s="24">
        <v>0</v>
      </c>
      <c r="D63" s="24">
        <v>0</v>
      </c>
      <c r="E63" s="24">
        <f t="shared" si="0"/>
        <v>0</v>
      </c>
      <c r="F63" s="24">
        <v>0</v>
      </c>
      <c r="G63" s="24"/>
      <c r="H63" s="24"/>
      <c r="I63" s="24"/>
      <c r="J63" s="24">
        <f t="shared" si="5"/>
        <v>0</v>
      </c>
      <c r="K63" s="24">
        <f t="shared" si="1"/>
        <v>0</v>
      </c>
      <c r="L63" s="27"/>
      <c r="M63" s="27"/>
      <c r="N63" s="27">
        <f t="shared" si="2"/>
        <v>0</v>
      </c>
      <c r="O63" s="27"/>
      <c r="P63" s="27"/>
      <c r="Q63" s="27">
        <f t="shared" si="3"/>
        <v>0</v>
      </c>
      <c r="R63" s="27"/>
      <c r="S63" s="27"/>
      <c r="T63" s="27">
        <f t="shared" si="4"/>
        <v>0</v>
      </c>
    </row>
    <row r="64" spans="1:20" s="18" customFormat="1" ht="15.75">
      <c r="A64" s="72">
        <v>3200</v>
      </c>
      <c r="B64" s="22" t="s">
        <v>57</v>
      </c>
      <c r="C64" s="25">
        <f>SUM(C65:C68)</f>
        <v>0</v>
      </c>
      <c r="D64" s="25">
        <v>0</v>
      </c>
      <c r="E64" s="25">
        <f t="shared" si="0"/>
        <v>0</v>
      </c>
      <c r="F64" s="25">
        <f>SUM(F65+F66+F67+F68)</f>
        <v>0</v>
      </c>
      <c r="G64" s="25"/>
      <c r="H64" s="25"/>
      <c r="I64" s="25"/>
      <c r="J64" s="25">
        <f t="shared" si="5"/>
        <v>0</v>
      </c>
      <c r="K64" s="25">
        <f t="shared" si="1"/>
        <v>0</v>
      </c>
      <c r="L64" s="26">
        <f>SUM(L65:L68)</f>
        <v>0</v>
      </c>
      <c r="M64" s="26">
        <f>SUM(M65:M68)</f>
        <v>0</v>
      </c>
      <c r="N64" s="26">
        <f t="shared" si="2"/>
        <v>0</v>
      </c>
      <c r="O64" s="26">
        <f>SUM(O65:O68)</f>
        <v>0</v>
      </c>
      <c r="P64" s="26">
        <f>SUM(P65:P68)</f>
        <v>0</v>
      </c>
      <c r="Q64" s="26">
        <f t="shared" si="3"/>
        <v>0</v>
      </c>
      <c r="R64" s="26">
        <f>SUM(R65:R68)</f>
        <v>0</v>
      </c>
      <c r="S64" s="26">
        <f>SUM(S65:S68)</f>
        <v>0</v>
      </c>
      <c r="T64" s="26">
        <f t="shared" si="4"/>
        <v>0</v>
      </c>
    </row>
    <row r="65" spans="1:20" ht="30">
      <c r="A65" s="74">
        <v>3210</v>
      </c>
      <c r="B65" s="7" t="s">
        <v>58</v>
      </c>
      <c r="C65" s="24">
        <v>0</v>
      </c>
      <c r="D65" s="24">
        <v>0</v>
      </c>
      <c r="E65" s="24">
        <f t="shared" si="0"/>
        <v>0</v>
      </c>
      <c r="F65" s="24">
        <v>0</v>
      </c>
      <c r="G65" s="24"/>
      <c r="H65" s="24"/>
      <c r="I65" s="24"/>
      <c r="J65" s="24">
        <f t="shared" si="5"/>
        <v>0</v>
      </c>
      <c r="K65" s="24">
        <f t="shared" si="1"/>
        <v>0</v>
      </c>
      <c r="L65" s="27"/>
      <c r="M65" s="27"/>
      <c r="N65" s="27">
        <f t="shared" si="2"/>
        <v>0</v>
      </c>
      <c r="O65" s="27"/>
      <c r="P65" s="27"/>
      <c r="Q65" s="27">
        <f t="shared" si="3"/>
        <v>0</v>
      </c>
      <c r="R65" s="27"/>
      <c r="S65" s="27"/>
      <c r="T65" s="27">
        <f t="shared" si="4"/>
        <v>0</v>
      </c>
    </row>
    <row r="66" spans="1:20" ht="30">
      <c r="A66" s="74">
        <v>3220</v>
      </c>
      <c r="B66" s="7" t="s">
        <v>59</v>
      </c>
      <c r="C66" s="24">
        <v>0</v>
      </c>
      <c r="D66" s="24">
        <v>0</v>
      </c>
      <c r="E66" s="24">
        <f t="shared" si="0"/>
        <v>0</v>
      </c>
      <c r="F66" s="24">
        <v>0</v>
      </c>
      <c r="G66" s="24"/>
      <c r="H66" s="24"/>
      <c r="I66" s="24"/>
      <c r="J66" s="24">
        <f t="shared" si="5"/>
        <v>0</v>
      </c>
      <c r="K66" s="24">
        <f t="shared" si="1"/>
        <v>0</v>
      </c>
      <c r="L66" s="27"/>
      <c r="M66" s="27"/>
      <c r="N66" s="27">
        <f t="shared" si="2"/>
        <v>0</v>
      </c>
      <c r="O66" s="27"/>
      <c r="P66" s="27"/>
      <c r="Q66" s="27">
        <f t="shared" si="3"/>
        <v>0</v>
      </c>
      <c r="R66" s="27"/>
      <c r="S66" s="27"/>
      <c r="T66" s="27">
        <f t="shared" si="4"/>
        <v>0</v>
      </c>
    </row>
    <row r="67" spans="1:20" ht="30">
      <c r="A67" s="74">
        <v>3230</v>
      </c>
      <c r="B67" s="7" t="s">
        <v>60</v>
      </c>
      <c r="C67" s="24">
        <v>0</v>
      </c>
      <c r="D67" s="24">
        <v>0</v>
      </c>
      <c r="E67" s="24">
        <f t="shared" si="0"/>
        <v>0</v>
      </c>
      <c r="F67" s="24">
        <v>0</v>
      </c>
      <c r="G67" s="24"/>
      <c r="H67" s="24"/>
      <c r="I67" s="24"/>
      <c r="J67" s="24">
        <f t="shared" si="5"/>
        <v>0</v>
      </c>
      <c r="K67" s="24">
        <f t="shared" si="1"/>
        <v>0</v>
      </c>
      <c r="L67" s="27"/>
      <c r="M67" s="27"/>
      <c r="N67" s="27">
        <f t="shared" si="2"/>
        <v>0</v>
      </c>
      <c r="O67" s="27"/>
      <c r="P67" s="27"/>
      <c r="Q67" s="27">
        <f t="shared" si="3"/>
        <v>0</v>
      </c>
      <c r="R67" s="27"/>
      <c r="S67" s="27"/>
      <c r="T67" s="27">
        <f t="shared" si="4"/>
        <v>0</v>
      </c>
    </row>
    <row r="68" spans="1:20" ht="15.75">
      <c r="A68" s="74">
        <v>3240</v>
      </c>
      <c r="B68" s="7" t="s">
        <v>61</v>
      </c>
      <c r="C68" s="24">
        <v>0</v>
      </c>
      <c r="D68" s="24">
        <v>0</v>
      </c>
      <c r="E68" s="24">
        <f t="shared" si="0"/>
        <v>0</v>
      </c>
      <c r="F68" s="24">
        <v>0</v>
      </c>
      <c r="G68" s="24"/>
      <c r="H68" s="24"/>
      <c r="I68" s="24"/>
      <c r="J68" s="24">
        <f t="shared" si="5"/>
        <v>0</v>
      </c>
      <c r="K68" s="24">
        <f t="shared" si="1"/>
        <v>0</v>
      </c>
      <c r="L68" s="27"/>
      <c r="M68" s="27"/>
      <c r="N68" s="27">
        <f t="shared" si="2"/>
        <v>0</v>
      </c>
      <c r="O68" s="27"/>
      <c r="P68" s="27"/>
      <c r="Q68" s="27">
        <f t="shared" si="3"/>
        <v>0</v>
      </c>
      <c r="R68" s="27"/>
      <c r="S68" s="27"/>
      <c r="T68" s="27">
        <f t="shared" si="4"/>
        <v>0</v>
      </c>
    </row>
    <row r="69" spans="3:20" ht="15.75">
      <c r="C69" s="57"/>
      <c r="D69" s="57"/>
      <c r="E69" s="57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1" spans="2:16" ht="15.75">
      <c r="B71" s="2" t="s">
        <v>62</v>
      </c>
      <c r="N71" s="17" t="s">
        <v>63</v>
      </c>
      <c r="P71" s="17" t="s">
        <v>64</v>
      </c>
    </row>
    <row r="72" spans="2:14" ht="15.75">
      <c r="B72" s="9"/>
      <c r="N72" s="37" t="s">
        <v>1</v>
      </c>
    </row>
    <row r="74" spans="2:16" ht="15.75">
      <c r="B74" s="2" t="s">
        <v>65</v>
      </c>
      <c r="N74" s="17" t="s">
        <v>63</v>
      </c>
      <c r="P74" s="17" t="s">
        <v>66</v>
      </c>
    </row>
    <row r="75" ht="15.75">
      <c r="N75" s="37" t="s">
        <v>1</v>
      </c>
    </row>
    <row r="76" spans="1:21" ht="15.75">
      <c r="A76" s="76"/>
      <c r="B76" s="40"/>
      <c r="C76" s="58"/>
      <c r="D76" s="58"/>
      <c r="E76" s="58"/>
      <c r="F76" s="40"/>
      <c r="G76" s="40"/>
      <c r="H76" s="40"/>
      <c r="I76" s="40"/>
      <c r="J76" s="40"/>
      <c r="K76" s="40"/>
      <c r="L76" s="40"/>
      <c r="M76" s="40"/>
      <c r="N76" s="58"/>
      <c r="O76" s="40"/>
      <c r="P76" s="40"/>
      <c r="Q76" s="40"/>
      <c r="R76" s="40"/>
      <c r="S76" s="40"/>
      <c r="T76" s="40"/>
      <c r="U76" s="40"/>
    </row>
    <row r="77" spans="1:21" ht="15.75">
      <c r="A77" s="76"/>
      <c r="B77" s="40"/>
      <c r="C77" s="58"/>
      <c r="D77" s="59"/>
      <c r="E77" s="58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ht="15.75">
      <c r="A78" s="76"/>
      <c r="B78" s="40"/>
      <c r="C78" s="58"/>
      <c r="D78" s="58"/>
      <c r="E78" s="58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ht="15.75">
      <c r="A79" s="76"/>
      <c r="B79" s="40"/>
      <c r="C79" s="58"/>
      <c r="D79" s="58"/>
      <c r="E79" s="5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ht="15.75">
      <c r="A80" s="77"/>
      <c r="B80" s="60"/>
      <c r="C80" s="61"/>
      <c r="D80" s="61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40"/>
    </row>
    <row r="81" spans="1:21" ht="15.75">
      <c r="A81" s="78"/>
      <c r="B81" s="63"/>
      <c r="C81" s="58"/>
      <c r="D81" s="64"/>
      <c r="E81" s="58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ht="15.75">
      <c r="A82" s="79"/>
      <c r="B82" s="65"/>
      <c r="C82" s="58"/>
      <c r="D82" s="64"/>
      <c r="E82" s="58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ht="15.75">
      <c r="A83" s="79"/>
      <c r="B83" s="65"/>
      <c r="C83" s="58"/>
      <c r="D83" s="66"/>
      <c r="E83" s="58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ht="15.75">
      <c r="A84" s="79"/>
      <c r="B84" s="65"/>
      <c r="C84" s="58"/>
      <c r="D84" s="66"/>
      <c r="E84" s="58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 ht="15.75">
      <c r="A85" s="79"/>
      <c r="B85" s="65"/>
      <c r="C85" s="58"/>
      <c r="D85" s="58"/>
      <c r="E85" s="58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" ht="15.75">
      <c r="A86" s="80"/>
      <c r="B86" s="10"/>
    </row>
    <row r="87" spans="1:2" ht="15.75">
      <c r="A87" s="81"/>
      <c r="B87"/>
    </row>
    <row r="88" spans="1:2" ht="15.75">
      <c r="A88" s="81"/>
      <c r="B88"/>
    </row>
    <row r="89" spans="1:2" ht="15.75">
      <c r="A89" s="81"/>
      <c r="B89"/>
    </row>
    <row r="90" spans="1:2" ht="15.75">
      <c r="A90" s="81"/>
      <c r="B90"/>
    </row>
    <row r="91" spans="1:2" ht="15.75">
      <c r="A91" s="81"/>
      <c r="B91"/>
    </row>
    <row r="92" spans="1:2" ht="15.75">
      <c r="A92" s="81"/>
      <c r="B92"/>
    </row>
    <row r="93" spans="1:2" ht="15.75">
      <c r="A93" s="81"/>
      <c r="B93"/>
    </row>
    <row r="94" spans="1:2" ht="15.75">
      <c r="A94" s="81"/>
      <c r="B94"/>
    </row>
    <row r="95" spans="1:2" ht="15.75">
      <c r="A95" s="81"/>
      <c r="B95"/>
    </row>
    <row r="96" spans="1:2" ht="15.75">
      <c r="A96" s="81"/>
      <c r="B96"/>
    </row>
    <row r="97" spans="1:2" ht="15.75">
      <c r="A97" s="81"/>
      <c r="B97"/>
    </row>
    <row r="98" spans="1:2" ht="15.75">
      <c r="A98" s="81"/>
      <c r="B98"/>
    </row>
    <row r="99" spans="1:2" ht="15.75">
      <c r="A99" s="81"/>
      <c r="B99"/>
    </row>
    <row r="100" spans="1:2" ht="15.75">
      <c r="A100" s="81"/>
      <c r="B100"/>
    </row>
    <row r="101" spans="1:2" ht="15.75">
      <c r="A101" s="81"/>
      <c r="B101"/>
    </row>
    <row r="102" spans="1:2" ht="15.75">
      <c r="A102" s="80"/>
      <c r="B102" s="10"/>
    </row>
    <row r="103" spans="1:2" ht="15.75">
      <c r="A103" s="81"/>
      <c r="B103"/>
    </row>
    <row r="104" spans="1:2" ht="15.75">
      <c r="A104" s="81"/>
      <c r="B104"/>
    </row>
    <row r="105" spans="1:2" ht="15.75">
      <c r="A105" s="80"/>
      <c r="B105" s="10"/>
    </row>
    <row r="106" spans="1:2" ht="15.75">
      <c r="A106" s="81"/>
      <c r="B106"/>
    </row>
    <row r="107" spans="1:2" ht="15.75">
      <c r="A107" s="81"/>
      <c r="B107"/>
    </row>
    <row r="108" spans="1:2" ht="15.75">
      <c r="A108" s="81"/>
      <c r="B108"/>
    </row>
    <row r="109" spans="1:2" ht="15.75">
      <c r="A109" s="80"/>
      <c r="B109" s="10"/>
    </row>
    <row r="110" spans="1:2" ht="15.75">
      <c r="A110" s="81"/>
      <c r="B110"/>
    </row>
    <row r="111" spans="1:2" ht="15.75">
      <c r="A111" s="81"/>
      <c r="B111"/>
    </row>
    <row r="112" spans="1:2" ht="15.75">
      <c r="A112" s="81"/>
      <c r="B112"/>
    </row>
    <row r="113" spans="1:2" ht="15.75">
      <c r="A113" s="80"/>
      <c r="B113" s="10"/>
    </row>
    <row r="114" spans="1:2" ht="15.75">
      <c r="A114" s="80"/>
      <c r="B114" s="10"/>
    </row>
    <row r="115" spans="1:2" ht="15.75">
      <c r="A115" s="80"/>
      <c r="B115" s="10"/>
    </row>
    <row r="116" spans="1:2" ht="15.75">
      <c r="A116" s="80"/>
      <c r="B116" s="10"/>
    </row>
    <row r="117" spans="1:2" ht="15.75">
      <c r="A117" s="81"/>
      <c r="B117"/>
    </row>
    <row r="118" spans="1:2" ht="15.75">
      <c r="A118" s="81"/>
      <c r="B118"/>
    </row>
    <row r="119" spans="1:2" ht="15.75">
      <c r="A119" s="81"/>
      <c r="B119"/>
    </row>
    <row r="120" spans="1:2" ht="15.75">
      <c r="A120" s="81"/>
      <c r="B120"/>
    </row>
    <row r="121" spans="1:2" ht="15.75">
      <c r="A121" s="81"/>
      <c r="B121"/>
    </row>
    <row r="122" spans="1:2" ht="15.75">
      <c r="A122" s="81"/>
      <c r="B122"/>
    </row>
    <row r="123" spans="1:2" ht="15.75">
      <c r="A123" s="81"/>
      <c r="B123"/>
    </row>
    <row r="124" spans="1:2" ht="15.75">
      <c r="A124" s="81"/>
      <c r="B124"/>
    </row>
    <row r="125" spans="1:2" ht="15.75">
      <c r="A125" s="81"/>
      <c r="B125"/>
    </row>
    <row r="126" spans="1:2" ht="15.75">
      <c r="A126" s="81"/>
      <c r="B126"/>
    </row>
    <row r="127" spans="1:2" ht="15.75">
      <c r="A127" s="81"/>
      <c r="B127"/>
    </row>
    <row r="128" spans="1:2" ht="15.75">
      <c r="A128" s="81"/>
      <c r="B128"/>
    </row>
    <row r="129" spans="1:2" ht="15.75">
      <c r="A129" s="81"/>
      <c r="B129"/>
    </row>
    <row r="130" spans="1:2" ht="15.75">
      <c r="A130" s="80"/>
      <c r="B130" s="10"/>
    </row>
    <row r="131" spans="1:2" ht="15.75">
      <c r="A131" s="81"/>
      <c r="B131"/>
    </row>
    <row r="132" spans="1:2" ht="15.75">
      <c r="A132" s="81"/>
      <c r="B132"/>
    </row>
    <row r="133" spans="1:2" ht="15.75">
      <c r="A133" s="81"/>
      <c r="B133"/>
    </row>
    <row r="134" spans="1:2" ht="15.75">
      <c r="A134" s="81"/>
      <c r="B134"/>
    </row>
    <row r="135" ht="15.75">
      <c r="A135" s="81"/>
    </row>
  </sheetData>
  <sheetProtection/>
  <mergeCells count="24">
    <mergeCell ref="C5:Q5"/>
    <mergeCell ref="P2:T2"/>
    <mergeCell ref="A8:A11"/>
    <mergeCell ref="B8:B11"/>
    <mergeCell ref="C8:E9"/>
    <mergeCell ref="F8:K9"/>
    <mergeCell ref="L8:N9"/>
    <mergeCell ref="O8:Q9"/>
    <mergeCell ref="R8:T9"/>
    <mergeCell ref="C10:C11"/>
    <mergeCell ref="D10:D11"/>
    <mergeCell ref="E10:E11"/>
    <mergeCell ref="F10:F11"/>
    <mergeCell ref="J10:J11"/>
    <mergeCell ref="K10:K11"/>
    <mergeCell ref="L10:L11"/>
    <mergeCell ref="M10:M11"/>
    <mergeCell ref="T10:T11"/>
    <mergeCell ref="N10:N11"/>
    <mergeCell ref="O10:O11"/>
    <mergeCell ref="P10:P11"/>
    <mergeCell ref="Q10:Q11"/>
    <mergeCell ref="R10:R11"/>
    <mergeCell ref="S10:S11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2015-11-06T09:08:06Z</cp:lastPrinted>
  <dcterms:created xsi:type="dcterms:W3CDTF">1996-10-08T23:32:33Z</dcterms:created>
  <dcterms:modified xsi:type="dcterms:W3CDTF">2015-11-06T09:09:00Z</dcterms:modified>
  <cp:category/>
  <cp:version/>
  <cp:contentType/>
  <cp:contentStatus/>
</cp:coreProperties>
</file>