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вита" sheetId="1" r:id="rId1"/>
    <sheet name="070101" sheetId="2" r:id="rId2"/>
    <sheet name="ДНЗ НВК102" sheetId="3" r:id="rId3"/>
    <sheet name="СШ НВК102" sheetId="4" r:id="rId4"/>
    <sheet name="КЗОНВК" sheetId="5" r:id="rId5"/>
    <sheet name="РВО" sheetId="6" r:id="rId6"/>
    <sheet name="070201" sheetId="7" r:id="rId7"/>
    <sheet name="070202" sheetId="8" r:id="rId8"/>
    <sheet name="070401" sheetId="9" r:id="rId9"/>
    <sheet name="070802" sheetId="10" r:id="rId10"/>
    <sheet name="070803" sheetId="11" r:id="rId11"/>
    <sheet name="070804" sheetId="12" r:id="rId12"/>
    <sheet name="070806" sheetId="13" r:id="rId13"/>
    <sheet name="070808" sheetId="14" r:id="rId14"/>
    <sheet name="070000" sheetId="15" r:id="rId15"/>
    <sheet name="Лист1" sheetId="16" r:id="rId16"/>
  </sheets>
  <externalReferences>
    <externalReference r:id="rId19"/>
    <externalReference r:id="rId20"/>
    <externalReference r:id="rId21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'[2]разом'!$V$791</definedName>
    <definedName name="const3">'[2]разом'!$V$793</definedName>
    <definedName name="const4">'[2]разом'!$V$794</definedName>
    <definedName name="const5">'[2]разом'!$V$795</definedName>
    <definedName name="const6">'[2]разом'!$V$796</definedName>
    <definedName name="const7">'[2]разом'!$V$797</definedName>
    <definedName name="CREXPORT">#REF!</definedName>
    <definedName name="Excel_BuiltIn_Print_Titles_11">'[3]Дод 30'!$A$1:$A$65529,'[3]Дод 30'!$3:$7</definedName>
    <definedName name="Excel_BuiltIn_Print_Titles_51">'[3]Дод 34'!$A$1:$A$65524,'[3]Дод 34'!$6:$7</definedName>
    <definedName name="В68">#REF!</definedName>
    <definedName name="вс">#REF!</definedName>
    <definedName name="_xlnm.Print_Titles" localSheetId="14">'070000'!$8:$11</definedName>
    <definedName name="_xlnm.Print_Titles" localSheetId="1">'070101'!$8:$11</definedName>
    <definedName name="_xlnm.Print_Titles" localSheetId="6">'070201'!$8:$11</definedName>
    <definedName name="_xlnm.Print_Titles" localSheetId="7">'070202'!$8:$11</definedName>
    <definedName name="_xlnm.Print_Titles" localSheetId="8">'070401'!$8:$11</definedName>
    <definedName name="_xlnm.Print_Titles" localSheetId="9">'070802'!$8:$11</definedName>
    <definedName name="_xlnm.Print_Titles" localSheetId="10">'070803'!$8:$11</definedName>
    <definedName name="_xlnm.Print_Titles" localSheetId="11">'070804'!$8:$11</definedName>
    <definedName name="_xlnm.Print_Titles" localSheetId="12">'070806'!$8:$11</definedName>
    <definedName name="_xlnm.Print_Titles" localSheetId="13">'070808'!$8:$11</definedName>
    <definedName name="_xlnm.Print_Titles" localSheetId="0">'Освита'!$8:$11</definedName>
  </definedNames>
  <calcPr fullCalcOnLoad="1"/>
</workbook>
</file>

<file path=xl/sharedStrings.xml><?xml version="1.0" encoding="utf-8"?>
<sst xmlns="http://schemas.openxmlformats.org/spreadsheetml/2006/main" count="2132" uniqueCount="126">
  <si>
    <t>у тому числі:</t>
  </si>
  <si>
    <t xml:space="preserve">тис.грн. </t>
  </si>
  <si>
    <t>загальний</t>
  </si>
  <si>
    <t>разом</t>
  </si>
  <si>
    <t>фонд</t>
  </si>
  <si>
    <t>Поточні видатки</t>
  </si>
  <si>
    <t>Заробітна плата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</si>
  <si>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</si>
  <si>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</si>
  <si>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</si>
  <si>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</si>
  <si>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</si>
  <si>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</si>
  <si>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</si>
  <si>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</si>
  <si>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</si>
  <si>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</si>
  <si>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</si>
  <si>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</si>
  <si>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Стипендії</t>
  </si>
  <si>
    <t>Капітальні видатки</t>
  </si>
  <si>
    <t>Капітальне будівництво (придбання)</t>
  </si>
  <si>
    <t>Капітальний ремонт</t>
  </si>
  <si>
    <t>Капітальний ремонт інших об'єктів</t>
  </si>
  <si>
    <t>Реконструкція та реставрація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</si>
  <si>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</si>
  <si>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</si>
  <si>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населенню</t>
  </si>
  <si>
    <t>Нерозподілені видатки</t>
  </si>
  <si>
    <t>(підпис, П.І.Б.)</t>
  </si>
  <si>
    <t>070000</t>
  </si>
  <si>
    <t>Додаток 2</t>
  </si>
  <si>
    <t>"Освіта", всього</t>
  </si>
  <si>
    <t>Оплата праці і нарахування на заробітну плату</t>
  </si>
  <si>
    <t>Оплата праці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</si>
  <si>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</si>
  <si>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</si>
  <si>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</si>
  <si>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</si>
  <si>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</si>
  <si>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Видатки та заходи спеціального призначення</t>
  </si>
  <si>
    <t>Оплата водопостачання та водовідведення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</si>
  <si>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</si>
  <si>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</si>
  <si>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</si>
  <si>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</si>
  <si>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</si>
  <si>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</si>
  <si>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</si>
  <si>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</si>
  <si>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</si>
  <si>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Інші виплати населенню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</si>
  <si>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</si>
  <si>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</si>
  <si>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</si>
  <si>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</si>
  <si>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</si>
  <si>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</si>
  <si>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</si>
  <si>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</si>
  <si>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</si>
  <si>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</si>
  <si>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</si>
  <si>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</si>
  <si>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Код</t>
  </si>
  <si>
    <t>Найменування</t>
  </si>
  <si>
    <t>Примітка: форма заповнюється окремо за кожним кодом функціональної класифікації та за видатками всього</t>
  </si>
  <si>
    <t xml:space="preserve">до наказу фінансового управління               районної у місті ради </t>
  </si>
  <si>
    <t>070101</t>
  </si>
  <si>
    <t>"Дошкільні заклади освіти", всього</t>
  </si>
  <si>
    <t>"Загальноосвітні школи", всього</t>
  </si>
  <si>
    <t>"Вечірні (змінні школи)", всього</t>
  </si>
  <si>
    <t>"Позашкільні заклади освіти", всього</t>
  </si>
  <si>
    <t>"Методична робота", всього</t>
  </si>
  <si>
    <t>"Служби технічного нагляду", всього</t>
  </si>
  <si>
    <t>070803</t>
  </si>
  <si>
    <t>070201</t>
  </si>
  <si>
    <t>070202</t>
  </si>
  <si>
    <t>070401</t>
  </si>
  <si>
    <t>070802</t>
  </si>
  <si>
    <t>070804</t>
  </si>
  <si>
    <t>"Централізована бухгалтерія", всього</t>
  </si>
  <si>
    <t>070806</t>
  </si>
  <si>
    <t>"Інші заклади освіти", всього</t>
  </si>
  <si>
    <t>070808</t>
  </si>
  <si>
    <t>"Допомога дітям-сиротам та …..18 років", всього</t>
  </si>
  <si>
    <t xml:space="preserve">до наказу фінансового управління районної у місті ради </t>
  </si>
  <si>
    <t>2017 рік (прогноз)</t>
  </si>
  <si>
    <t>в тому рахунку  КЗО НВК №102</t>
  </si>
  <si>
    <t>в тому рахунку  РВО</t>
  </si>
  <si>
    <t xml:space="preserve">до наказу фінансового управління   районної у місті ради </t>
  </si>
  <si>
    <t>в тому рахунку ДНЗ КЗО НВК №102</t>
  </si>
  <si>
    <t>в тому рахунку Шкільне відділення КЗО НВК №102</t>
  </si>
  <si>
    <t>від 05.10.2015 № 27</t>
  </si>
  <si>
    <t>2014 рік (звіт)</t>
  </si>
  <si>
    <t>2015 рік (затверджено з урахуванням змін на 01.10.2015)</t>
  </si>
  <si>
    <t>2016 рік (проект)</t>
  </si>
  <si>
    <t>2018 рік (прогноз)</t>
  </si>
  <si>
    <t>спеціальний фонд (передача коштів із загального фонду до бюджету розвитку (спеціального фонду))</t>
  </si>
  <si>
    <t>Додаток 6</t>
  </si>
  <si>
    <t>до наказу фінансового управління районної у місті ради</t>
  </si>
  <si>
    <t>від  05.10.2015 №  27</t>
  </si>
  <si>
    <t>2015 рік (затверджено з урахуванням змін на 01.10.2015) без урахування Кт заборгованості станом на 01.01.15</t>
  </si>
  <si>
    <t>за рахунок державного бюджету</t>
  </si>
  <si>
    <t>за рахунок місцевихбюджетів</t>
  </si>
  <si>
    <t>загальний фонд</t>
  </si>
  <si>
    <t>Освіта, всього</t>
  </si>
  <si>
    <t>Дошкільні заклади освіти</t>
  </si>
  <si>
    <t>Загальноосвітні школи (в т.ч. школи, школа-дитячий садок, ліцеї, гімназії), всього</t>
  </si>
  <si>
    <t>Загальноосвітні школи (в т.ч. школи, ліцеї, гімназії) (шкільне відділення)</t>
  </si>
  <si>
    <t>Загальноосвітні школи (в т.ч. школа-дитячий садок) (дошкільне відділення)</t>
  </si>
  <si>
    <r>
      <t xml:space="preserve">Пропозиції щодо показників проекту бюджету __Красногвардійського___ району у місті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по галузі "Освіта" </t>
    </r>
    <r>
      <rPr>
        <b/>
        <sz val="12"/>
        <color indexed="10"/>
        <rFont val="Times New Roman"/>
        <family val="1"/>
      </rPr>
      <t>(з урахуванням обсягів освітньої субвенції з державного бюджету та без урахування інших трансфертів з державного і обласного бюджетів</t>
    </r>
    <r>
      <rPr>
        <b/>
        <sz val="12"/>
        <rFont val="Times New Roman"/>
        <family val="1"/>
      </rPr>
      <t xml:space="preserve">) на 2016 рік </t>
    </r>
  </si>
  <si>
    <t>2016 рік (прогноз)</t>
  </si>
  <si>
    <t>спеціальний фонд      (2 фонд)</t>
  </si>
  <si>
    <t>КЕКВ</t>
  </si>
  <si>
    <t>я</t>
  </si>
  <si>
    <t>л</t>
  </si>
  <si>
    <t>70201 рво</t>
  </si>
  <si>
    <t>070201нвк</t>
  </si>
  <si>
    <t>Завідувач відділом освіти Красногвардійської районної у місті Дніпропетровську ради</t>
  </si>
  <si>
    <t>________________________________</t>
  </si>
  <si>
    <t>О.Ю. Лозова</t>
  </si>
  <si>
    <t>Головний бухгалтер</t>
  </si>
  <si>
    <t>С.В. Радочина</t>
  </si>
  <si>
    <r>
      <t xml:space="preserve">Пропозиції щодо показників проекту бюджету </t>
    </r>
    <r>
      <rPr>
        <b/>
        <i/>
        <u val="single"/>
        <sz val="12"/>
        <rFont val="Times New Roman"/>
        <family val="1"/>
      </rPr>
      <t>Красногвардійського</t>
    </r>
    <r>
      <rPr>
        <b/>
        <sz val="12"/>
        <rFont val="Times New Roman"/>
        <family val="1"/>
      </rPr>
      <t xml:space="preserve"> району у місті на 2016 рік</t>
    </r>
  </si>
  <si>
    <t>РВО+102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</si>
</sst>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0.0"/>
    <numFmt numFmtId="199" formatCode="_-* #,##0.00\ _р_._-;\-* #,##0.00\ _р_._-;_-* &quot;-&quot;??\ _р_._-;_-@_-"/>
    <numFmt numFmtId="200" formatCode="#,##0.000"/>
    <numFmt numFmtId="201" formatCode="#,##0.0000"/>
    <numFmt numFmtId="202" formatCode="0.0000"/>
    <numFmt numFmtId="203" formatCode="#,##0.0_ ;\-#,##0.0\ "/>
    <numFmt numFmtId="204" formatCode="d/m"/>
    <numFmt numFmtId="205" formatCode="mmm/yyyy"/>
    <numFmt numFmtId="206" formatCode="#,##0.0_ ;[Red]\-#,##0.0\ "/>
    <numFmt numFmtId="207" formatCode="#,##0.00000"/>
    <numFmt numFmtId="208" formatCode="0.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1" applyNumberFormat="0" applyAlignment="0" applyProtection="0"/>
    <xf numFmtId="0" fontId="12" fillId="9" borderId="2" applyNumberFormat="0" applyAlignment="0" applyProtection="0"/>
    <xf numFmtId="0" fontId="13" fillId="19" borderId="1" applyNumberFormat="0" applyAlignment="0" applyProtection="0"/>
    <xf numFmtId="0" fontId="14" fillId="19" borderId="2" applyNumberFormat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7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Font="0" applyAlignment="0" applyProtection="0"/>
    <xf numFmtId="0" fontId="10" fillId="4" borderId="11" applyNumberFormat="0" applyFont="0" applyAlignment="0" applyProtection="0"/>
    <xf numFmtId="9" fontId="0" fillId="0" borderId="0" applyFont="0" applyFill="0" applyBorder="0" applyAlignment="0" applyProtection="0"/>
    <xf numFmtId="0" fontId="30" fillId="7" borderId="2" applyNumberFormat="0" applyAlignment="0" applyProtection="0"/>
    <xf numFmtId="0" fontId="31" fillId="0" borderId="12" applyNumberFormat="0" applyFill="0" applyAlignment="0" applyProtection="0"/>
    <xf numFmtId="0" fontId="25" fillId="9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99" fontId="3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9" fontId="37" fillId="0" borderId="15" xfId="0" applyNumberFormat="1" applyFont="1" applyBorder="1" applyAlignment="1">
      <alignment horizontal="center"/>
    </xf>
    <xf numFmtId="196" fontId="41" fillId="0" borderId="16" xfId="0" applyNumberFormat="1" applyFont="1" applyBorder="1" applyAlignment="1">
      <alignment horizontal="center"/>
    </xf>
    <xf numFmtId="196" fontId="41" fillId="0" borderId="16" xfId="0" applyNumberFormat="1" applyFont="1" applyBorder="1" applyAlignment="1">
      <alignment/>
    </xf>
    <xf numFmtId="196" fontId="1" fillId="0" borderId="16" xfId="0" applyNumberFormat="1" applyFont="1" applyBorder="1" applyAlignment="1">
      <alignment/>
    </xf>
    <xf numFmtId="196" fontId="1" fillId="0" borderId="13" xfId="0" applyNumberFormat="1" applyFont="1" applyBorder="1" applyAlignment="1">
      <alignment/>
    </xf>
    <xf numFmtId="196" fontId="41" fillId="0" borderId="13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196" fontId="1" fillId="0" borderId="0" xfId="0" applyNumberFormat="1" applyFont="1" applyBorder="1" applyAlignment="1">
      <alignment/>
    </xf>
    <xf numFmtId="196" fontId="41" fillId="0" borderId="0" xfId="0" applyNumberFormat="1" applyFont="1" applyBorder="1" applyAlignment="1">
      <alignment/>
    </xf>
    <xf numFmtId="196" fontId="1" fillId="0" borderId="13" xfId="0" applyNumberFormat="1" applyFont="1" applyFill="1" applyBorder="1" applyAlignment="1">
      <alignment/>
    </xf>
    <xf numFmtId="196" fontId="41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0" fontId="37" fillId="0" borderId="13" xfId="0" applyFont="1" applyBorder="1" applyAlignment="1" quotePrefix="1">
      <alignment horizontal="center"/>
    </xf>
    <xf numFmtId="49" fontId="37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 quotePrefix="1">
      <alignment horizontal="center"/>
    </xf>
    <xf numFmtId="49" fontId="2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49" fontId="37" fillId="23" borderId="13" xfId="0" applyNumberFormat="1" applyFont="1" applyFill="1" applyBorder="1" applyAlignment="1">
      <alignment horizontal="center"/>
    </xf>
    <xf numFmtId="0" fontId="37" fillId="23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/>
    </xf>
    <xf numFmtId="49" fontId="37" fillId="25" borderId="15" xfId="0" applyNumberFormat="1" applyFont="1" applyFill="1" applyBorder="1" applyAlignment="1">
      <alignment horizontal="center"/>
    </xf>
    <xf numFmtId="49" fontId="37" fillId="26" borderId="15" xfId="0" applyNumberFormat="1" applyFont="1" applyFill="1" applyBorder="1" applyAlignment="1">
      <alignment horizontal="center"/>
    </xf>
    <xf numFmtId="0" fontId="37" fillId="26" borderId="13" xfId="0" applyFont="1" applyFill="1" applyBorder="1" applyAlignment="1">
      <alignment horizontal="center"/>
    </xf>
    <xf numFmtId="49" fontId="37" fillId="27" borderId="15" xfId="0" applyNumberFormat="1" applyFont="1" applyFill="1" applyBorder="1" applyAlignment="1">
      <alignment horizontal="center"/>
    </xf>
    <xf numFmtId="0" fontId="37" fillId="27" borderId="13" xfId="0" applyFont="1" applyFill="1" applyBorder="1" applyAlignment="1">
      <alignment horizontal="center"/>
    </xf>
    <xf numFmtId="49" fontId="37" fillId="28" borderId="15" xfId="0" applyNumberFormat="1" applyFont="1" applyFill="1" applyBorder="1" applyAlignment="1">
      <alignment horizontal="center"/>
    </xf>
    <xf numFmtId="0" fontId="37" fillId="28" borderId="13" xfId="0" applyFont="1" applyFill="1" applyBorder="1" applyAlignment="1">
      <alignment horizontal="center"/>
    </xf>
    <xf numFmtId="49" fontId="37" fillId="29" borderId="13" xfId="0" applyNumberFormat="1" applyFont="1" applyFill="1" applyBorder="1" applyAlignment="1">
      <alignment horizontal="center"/>
    </xf>
    <xf numFmtId="0" fontId="37" fillId="29" borderId="13" xfId="0" applyFont="1" applyFill="1" applyBorder="1" applyAlignment="1">
      <alignment horizontal="center"/>
    </xf>
    <xf numFmtId="49" fontId="37" fillId="30" borderId="15" xfId="0" applyNumberFormat="1" applyFont="1" applyFill="1" applyBorder="1" applyAlignment="1">
      <alignment horizontal="center"/>
    </xf>
    <xf numFmtId="0" fontId="37" fillId="30" borderId="13" xfId="0" applyFont="1" applyFill="1" applyBorder="1" applyAlignment="1">
      <alignment horizontal="center"/>
    </xf>
    <xf numFmtId="49" fontId="37" fillId="31" borderId="15" xfId="0" applyNumberFormat="1" applyFont="1" applyFill="1" applyBorder="1" applyAlignment="1">
      <alignment horizontal="center"/>
    </xf>
    <xf numFmtId="0" fontId="37" fillId="31" borderId="13" xfId="0" applyFont="1" applyFill="1" applyBorder="1" applyAlignment="1">
      <alignment horizontal="center"/>
    </xf>
    <xf numFmtId="196" fontId="3" fillId="0" borderId="13" xfId="0" applyNumberFormat="1" applyFont="1" applyFill="1" applyBorder="1" applyAlignment="1">
      <alignment/>
    </xf>
    <xf numFmtId="196" fontId="3" fillId="0" borderId="16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196" fontId="3" fillId="0" borderId="13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right"/>
    </xf>
    <xf numFmtId="196" fontId="3" fillId="0" borderId="16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196" fontId="2" fillId="0" borderId="16" xfId="0" applyNumberFormat="1" applyFont="1" applyFill="1" applyBorder="1" applyAlignment="1">
      <alignment horizontal="right"/>
    </xf>
    <xf numFmtId="196" fontId="2" fillId="29" borderId="13" xfId="0" applyNumberFormat="1" applyFont="1" applyFill="1" applyBorder="1" applyAlignment="1">
      <alignment horizontal="right"/>
    </xf>
    <xf numFmtId="196" fontId="2" fillId="23" borderId="13" xfId="0" applyNumberFormat="1" applyFont="1" applyFill="1" applyBorder="1" applyAlignment="1">
      <alignment horizontal="right"/>
    </xf>
    <xf numFmtId="196" fontId="2" fillId="24" borderId="13" xfId="0" applyNumberFormat="1" applyFont="1" applyFill="1" applyBorder="1" applyAlignment="1">
      <alignment horizontal="right"/>
    </xf>
    <xf numFmtId="196" fontId="2" fillId="25" borderId="13" xfId="0" applyNumberFormat="1" applyFont="1" applyFill="1" applyBorder="1" applyAlignment="1">
      <alignment horizontal="right"/>
    </xf>
    <xf numFmtId="196" fontId="2" fillId="31" borderId="13" xfId="0" applyNumberFormat="1" applyFont="1" applyFill="1" applyBorder="1" applyAlignment="1">
      <alignment horizontal="right"/>
    </xf>
    <xf numFmtId="196" fontId="2" fillId="26" borderId="13" xfId="0" applyNumberFormat="1" applyFont="1" applyFill="1" applyBorder="1" applyAlignment="1">
      <alignment horizontal="right"/>
    </xf>
    <xf numFmtId="196" fontId="2" fillId="27" borderId="13" xfId="0" applyNumberFormat="1" applyFont="1" applyFill="1" applyBorder="1" applyAlignment="1">
      <alignment horizontal="right"/>
    </xf>
    <xf numFmtId="196" fontId="2" fillId="28" borderId="13" xfId="0" applyNumberFormat="1" applyFont="1" applyFill="1" applyBorder="1" applyAlignment="1">
      <alignment horizontal="right"/>
    </xf>
    <xf numFmtId="196" fontId="2" fillId="30" borderId="13" xfId="0" applyNumberFormat="1" applyFont="1" applyFill="1" applyBorder="1" applyAlignment="1">
      <alignment horizontal="right"/>
    </xf>
    <xf numFmtId="196" fontId="44" fillId="0" borderId="16" xfId="0" applyNumberFormat="1" applyFont="1" applyBorder="1" applyAlignment="1">
      <alignment/>
    </xf>
    <xf numFmtId="196" fontId="44" fillId="0" borderId="13" xfId="0" applyNumberFormat="1" applyFont="1" applyBorder="1" applyAlignment="1">
      <alignment/>
    </xf>
    <xf numFmtId="196" fontId="3" fillId="32" borderId="13" xfId="0" applyNumberFormat="1" applyFont="1" applyFill="1" applyBorder="1" applyAlignment="1">
      <alignment horizontal="right"/>
    </xf>
    <xf numFmtId="196" fontId="3" fillId="32" borderId="16" xfId="0" applyNumberFormat="1" applyFont="1" applyFill="1" applyBorder="1" applyAlignment="1">
      <alignment/>
    </xf>
    <xf numFmtId="196" fontId="3" fillId="32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29" borderId="18" xfId="0" applyFill="1" applyBorder="1" applyAlignment="1">
      <alignment/>
    </xf>
    <xf numFmtId="49" fontId="37" fillId="33" borderId="15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196" fontId="2" fillId="33" borderId="13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196" fontId="41" fillId="0" borderId="19" xfId="0" applyNumberFormat="1" applyFont="1" applyBorder="1" applyAlignment="1">
      <alignment horizontal="center"/>
    </xf>
    <xf numFmtId="196" fontId="1" fillId="0" borderId="20" xfId="0" applyNumberFormat="1" applyFont="1" applyBorder="1" applyAlignment="1">
      <alignment/>
    </xf>
    <xf numFmtId="196" fontId="41" fillId="0" borderId="20" xfId="0" applyNumberFormat="1" applyFont="1" applyBorder="1" applyAlignment="1">
      <alignment/>
    </xf>
    <xf numFmtId="196" fontId="44" fillId="0" borderId="20" xfId="0" applyNumberFormat="1" applyFont="1" applyBorder="1" applyAlignment="1">
      <alignment/>
    </xf>
    <xf numFmtId="196" fontId="41" fillId="0" borderId="19" xfId="0" applyNumberFormat="1" applyFont="1" applyBorder="1" applyAlignment="1">
      <alignment/>
    </xf>
    <xf numFmtId="196" fontId="1" fillId="0" borderId="19" xfId="0" applyNumberFormat="1" applyFont="1" applyBorder="1" applyAlignment="1">
      <alignment/>
    </xf>
    <xf numFmtId="196" fontId="45" fillId="0" borderId="20" xfId="0" applyNumberFormat="1" applyFont="1" applyBorder="1" applyAlignment="1">
      <alignment/>
    </xf>
    <xf numFmtId="196" fontId="1" fillId="0" borderId="0" xfId="0" applyNumberFormat="1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6" fontId="1" fillId="0" borderId="0" xfId="0" applyNumberFormat="1" applyFont="1" applyFill="1" applyBorder="1" applyAlignment="1">
      <alignment/>
    </xf>
    <xf numFmtId="196" fontId="41" fillId="0" borderId="21" xfId="0" applyNumberFormat="1" applyFont="1" applyBorder="1" applyAlignment="1">
      <alignment horizontal="center"/>
    </xf>
    <xf numFmtId="196" fontId="1" fillId="0" borderId="22" xfId="0" applyNumberFormat="1" applyFont="1" applyBorder="1" applyAlignment="1">
      <alignment/>
    </xf>
    <xf numFmtId="196" fontId="1" fillId="0" borderId="20" xfId="0" applyNumberFormat="1" applyFont="1" applyFill="1" applyBorder="1" applyAlignment="1">
      <alignment/>
    </xf>
    <xf numFmtId="196" fontId="44" fillId="0" borderId="19" xfId="0" applyNumberFormat="1" applyFont="1" applyBorder="1" applyAlignment="1">
      <alignment/>
    </xf>
    <xf numFmtId="196" fontId="41" fillId="0" borderId="13" xfId="0" applyNumberFormat="1" applyFont="1" applyBorder="1" applyAlignment="1">
      <alignment horizontal="center"/>
    </xf>
    <xf numFmtId="196" fontId="45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96" fontId="1" fillId="0" borderId="18" xfId="0" applyNumberFormat="1" applyFont="1" applyFill="1" applyBorder="1" applyAlignment="1">
      <alignment/>
    </xf>
    <xf numFmtId="196" fontId="41" fillId="0" borderId="13" xfId="0" applyNumberFormat="1" applyFont="1" applyFill="1" applyBorder="1" applyAlignment="1">
      <alignment horizontal="center"/>
    </xf>
    <xf numFmtId="196" fontId="1" fillId="0" borderId="13" xfId="0" applyNumberFormat="1" applyFont="1" applyFill="1" applyBorder="1" applyAlignment="1">
      <alignment horizontal="center"/>
    </xf>
    <xf numFmtId="196" fontId="1" fillId="0" borderId="13" xfId="0" applyNumberFormat="1" applyFont="1" applyBorder="1" applyAlignment="1">
      <alignment horizontal="center"/>
    </xf>
    <xf numFmtId="196" fontId="1" fillId="0" borderId="23" xfId="0" applyNumberFormat="1" applyFont="1" applyFill="1" applyBorder="1" applyAlignment="1">
      <alignment horizontal="center"/>
    </xf>
    <xf numFmtId="196" fontId="1" fillId="0" borderId="20" xfId="0" applyNumberFormat="1" applyFont="1" applyBorder="1" applyAlignment="1">
      <alignment horizontal="center"/>
    </xf>
    <xf numFmtId="196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96" fontId="1" fillId="25" borderId="13" xfId="0" applyNumberFormat="1" applyFont="1" applyFill="1" applyBorder="1" applyAlignment="1">
      <alignment horizontal="center"/>
    </xf>
    <xf numFmtId="196" fontId="41" fillId="0" borderId="13" xfId="0" applyNumberFormat="1" applyFont="1" applyFill="1" applyBorder="1" applyAlignment="1">
      <alignment horizontal="center" vertical="center"/>
    </xf>
    <xf numFmtId="196" fontId="41" fillId="0" borderId="13" xfId="0" applyNumberFormat="1" applyFont="1" applyBorder="1" applyAlignment="1">
      <alignment horizontal="center" vertical="center"/>
    </xf>
    <xf numFmtId="196" fontId="1" fillId="0" borderId="13" xfId="0" applyNumberFormat="1" applyFont="1" applyFill="1" applyBorder="1" applyAlignment="1">
      <alignment horizontal="center" vertical="center"/>
    </xf>
    <xf numFmtId="196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6" fontId="1" fillId="0" borderId="23" xfId="0" applyNumberFormat="1" applyFont="1" applyFill="1" applyBorder="1" applyAlignment="1">
      <alignment horizontal="center" vertical="center"/>
    </xf>
    <xf numFmtId="196" fontId="1" fillId="0" borderId="17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2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84" applyFont="1" applyFill="1">
      <alignment/>
      <protection/>
    </xf>
    <xf numFmtId="0" fontId="39" fillId="0" borderId="0" xfId="84" applyFont="1" applyFill="1">
      <alignment/>
      <protection/>
    </xf>
    <xf numFmtId="0" fontId="3" fillId="0" borderId="0" xfId="84" applyFont="1" applyFill="1" applyAlignment="1">
      <alignment horizontal="center"/>
      <protection/>
    </xf>
    <xf numFmtId="196" fontId="2" fillId="0" borderId="13" xfId="0" applyNumberFormat="1" applyFont="1" applyFill="1" applyBorder="1" applyAlignment="1">
      <alignment horizontal="center" vertical="center"/>
    </xf>
    <xf numFmtId="196" fontId="3" fillId="0" borderId="13" xfId="0" applyNumberFormat="1" applyFont="1" applyBorder="1" applyAlignment="1">
      <alignment horizontal="center" vertical="center"/>
    </xf>
    <xf numFmtId="196" fontId="2" fillId="0" borderId="13" xfId="0" applyNumberFormat="1" applyFont="1" applyBorder="1" applyAlignment="1">
      <alignment horizontal="center" vertical="center"/>
    </xf>
    <xf numFmtId="196" fontId="3" fillId="32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0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3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6"/>
  <sheetViews>
    <sheetView tabSelected="1" view="pageBreakPreview" zoomScale="70" zoomScaleSheetLayoutView="70" zoomScalePageLayoutView="0" workbookViewId="0" topLeftCell="A1">
      <pane xSplit="1" ySplit="11" topLeftCell="B18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93" sqref="D193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12.28125" style="3" customWidth="1"/>
    <col min="4" max="4" width="12.421875" style="3" customWidth="1"/>
    <col min="5" max="5" width="12.8515625" style="3" customWidth="1"/>
    <col min="6" max="6" width="12.7109375" style="3" customWidth="1"/>
    <col min="7" max="7" width="8.8515625" style="3" customWidth="1"/>
    <col min="8" max="8" width="13.7109375" style="3" customWidth="1"/>
    <col min="9" max="9" width="12.57421875" style="3" customWidth="1"/>
    <col min="10" max="10" width="8.28125" style="3" customWidth="1"/>
    <col min="11" max="11" width="13.421875" style="3" customWidth="1"/>
    <col min="12" max="12" width="13.28125" style="3" customWidth="1"/>
    <col min="13" max="13" width="7.7109375" style="3" customWidth="1"/>
    <col min="14" max="14" width="12.7109375" style="3" customWidth="1"/>
    <col min="15" max="16384" width="9.140625" style="3" customWidth="1"/>
  </cols>
  <sheetData>
    <row r="1" ht="15.75">
      <c r="J1" s="3" t="s">
        <v>99</v>
      </c>
    </row>
    <row r="2" spans="10:14" ht="30.75" customHeight="1">
      <c r="J2" s="167" t="s">
        <v>100</v>
      </c>
      <c r="K2" s="167"/>
      <c r="L2" s="167"/>
      <c r="M2" s="167"/>
      <c r="N2" s="167"/>
    </row>
    <row r="3" spans="10:11" ht="15.75">
      <c r="J3" s="8" t="s">
        <v>101</v>
      </c>
      <c r="K3" s="8"/>
    </row>
    <row r="5" spans="2:14" ht="44.25" customHeight="1">
      <c r="B5" s="168" t="s">
        <v>111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3:4" ht="20.25" customHeight="1">
      <c r="C6" s="12"/>
      <c r="D6" s="12"/>
    </row>
    <row r="7" spans="3:6" ht="15.75">
      <c r="C7" s="12"/>
      <c r="D7" s="12"/>
      <c r="F7" s="3" t="s">
        <v>1</v>
      </c>
    </row>
    <row r="8" spans="1:14" s="2" customFormat="1" ht="12.75">
      <c r="A8" s="163" t="s">
        <v>64</v>
      </c>
      <c r="B8" s="163" t="s">
        <v>65</v>
      </c>
      <c r="C8" s="172" t="s">
        <v>102</v>
      </c>
      <c r="D8" s="173"/>
      <c r="E8" s="174"/>
      <c r="F8" s="157" t="s">
        <v>96</v>
      </c>
      <c r="G8" s="158"/>
      <c r="H8" s="159"/>
      <c r="I8" s="157" t="s">
        <v>87</v>
      </c>
      <c r="J8" s="158"/>
      <c r="K8" s="159"/>
      <c r="L8" s="157" t="s">
        <v>97</v>
      </c>
      <c r="M8" s="158"/>
      <c r="N8" s="159"/>
    </row>
    <row r="9" spans="1:14" s="2" customFormat="1" ht="24.75" customHeight="1">
      <c r="A9" s="171"/>
      <c r="B9" s="171"/>
      <c r="C9" s="175"/>
      <c r="D9" s="176"/>
      <c r="E9" s="177"/>
      <c r="F9" s="160"/>
      <c r="G9" s="161"/>
      <c r="H9" s="162"/>
      <c r="I9" s="160"/>
      <c r="J9" s="161"/>
      <c r="K9" s="162"/>
      <c r="L9" s="160"/>
      <c r="M9" s="161"/>
      <c r="N9" s="162"/>
    </row>
    <row r="10" spans="1:14" s="2" customFormat="1" ht="12.75" customHeight="1">
      <c r="A10" s="171"/>
      <c r="B10" s="171"/>
      <c r="C10" s="163" t="s">
        <v>103</v>
      </c>
      <c r="D10" s="163" t="s">
        <v>104</v>
      </c>
      <c r="E10" s="165" t="s">
        <v>3</v>
      </c>
      <c r="F10" s="163" t="s">
        <v>105</v>
      </c>
      <c r="G10" s="178" t="s">
        <v>98</v>
      </c>
      <c r="H10" s="170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</row>
    <row r="11" spans="1:14" s="2" customFormat="1" ht="113.25" customHeight="1">
      <c r="A11" s="164"/>
      <c r="B11" s="164"/>
      <c r="C11" s="164"/>
      <c r="D11" s="164"/>
      <c r="E11" s="166"/>
      <c r="F11" s="164"/>
      <c r="G11" s="179"/>
      <c r="H11" s="162"/>
      <c r="I11" s="164"/>
      <c r="J11" s="179"/>
      <c r="K11" s="162"/>
      <c r="L11" s="164"/>
      <c r="M11" s="179"/>
      <c r="N11" s="162"/>
    </row>
    <row r="12" spans="1:14" ht="15.75">
      <c r="A12" s="21" t="s">
        <v>30</v>
      </c>
      <c r="B12" s="17" t="s">
        <v>106</v>
      </c>
      <c r="C12" s="67">
        <f>C14+C49</f>
        <v>62553.185999999994</v>
      </c>
      <c r="D12" s="67">
        <f>D14+D49</f>
        <v>73874.477</v>
      </c>
      <c r="E12" s="67">
        <f>C12+D12</f>
        <v>136427.663</v>
      </c>
      <c r="F12" s="67">
        <f>F14+F49</f>
        <v>167884.744</v>
      </c>
      <c r="G12" s="67">
        <f>G14+G49</f>
        <v>0</v>
      </c>
      <c r="H12" s="67">
        <f>F12+G12</f>
        <v>167884.744</v>
      </c>
      <c r="I12" s="67">
        <f>I14+I49</f>
        <v>185030.569</v>
      </c>
      <c r="J12" s="67">
        <f>J14+J49</f>
        <v>0</v>
      </c>
      <c r="K12" s="67">
        <f>I12+J12</f>
        <v>185030.569</v>
      </c>
      <c r="L12" s="67">
        <f>L14+L49</f>
        <v>201240.57199999996</v>
      </c>
      <c r="M12" s="67">
        <f>M14+M49</f>
        <v>0</v>
      </c>
      <c r="N12" s="67">
        <f>L12+M12</f>
        <v>201240.57199999996</v>
      </c>
    </row>
    <row r="13" spans="1:14" ht="15.75">
      <c r="A13" s="16"/>
      <c r="B13" s="6" t="s">
        <v>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s="7" customFormat="1" ht="15.75">
      <c r="A14" s="17">
        <v>2000</v>
      </c>
      <c r="B14" s="13" t="s">
        <v>5</v>
      </c>
      <c r="C14" s="67">
        <f>C15+C20+C36+C39+C43+C47+C48</f>
        <v>62553.185999999994</v>
      </c>
      <c r="D14" s="67">
        <f>D15+D20+D36+D39+D43+D47+D48</f>
        <v>73874.477</v>
      </c>
      <c r="E14" s="67">
        <f aca="true" t="shared" si="0" ref="E14:E68">C14+D14</f>
        <v>136427.663</v>
      </c>
      <c r="F14" s="67">
        <f>F15+F20+F36+F39+F43+F47+F48</f>
        <v>167884.744</v>
      </c>
      <c r="G14" s="67">
        <f>G15+G20+G36+G39+G43+G47+G48</f>
        <v>0</v>
      </c>
      <c r="H14" s="67">
        <f aca="true" t="shared" si="1" ref="H14:H68">F14+G14</f>
        <v>167884.744</v>
      </c>
      <c r="I14" s="67">
        <f>I15+I20+I36+I39+I43+I47+I48</f>
        <v>185030.569</v>
      </c>
      <c r="J14" s="67">
        <f>J15+J20+J36+J39+J43+J47+J48</f>
        <v>0</v>
      </c>
      <c r="K14" s="67">
        <f aca="true" t="shared" si="2" ref="K14:K68">I14+J14</f>
        <v>185030.569</v>
      </c>
      <c r="L14" s="67">
        <f>L15+L20+L36+L39+L43+L47+L48</f>
        <v>201240.57199999996</v>
      </c>
      <c r="M14" s="67">
        <f>M15+M20+M36+M39+M43+M47+M48</f>
        <v>0</v>
      </c>
      <c r="N14" s="67">
        <f aca="true" t="shared" si="3" ref="N14:N68">L14+M14</f>
        <v>201240.57199999996</v>
      </c>
    </row>
    <row r="15" spans="1:14" s="9" customFormat="1" ht="15.75">
      <c r="A15" s="17">
        <v>2100</v>
      </c>
      <c r="B15" s="13" t="s">
        <v>33</v>
      </c>
      <c r="C15" s="67">
        <f>C16+C19</f>
        <v>49292.30699999999</v>
      </c>
      <c r="D15" s="67">
        <f>D16+D19</f>
        <v>41752.216</v>
      </c>
      <c r="E15" s="67">
        <f t="shared" si="0"/>
        <v>91044.52299999999</v>
      </c>
      <c r="F15" s="67">
        <f>F16+F19</f>
        <v>120669.391</v>
      </c>
      <c r="G15" s="67">
        <f>G16+G19</f>
        <v>0</v>
      </c>
      <c r="H15" s="67">
        <f t="shared" si="1"/>
        <v>120669.391</v>
      </c>
      <c r="I15" s="67">
        <f>I16+I19</f>
        <v>134654.04499999998</v>
      </c>
      <c r="J15" s="67">
        <f>J16+J19</f>
        <v>0</v>
      </c>
      <c r="K15" s="67">
        <f t="shared" si="2"/>
        <v>134654.04499999998</v>
      </c>
      <c r="L15" s="67">
        <f>L16+L19</f>
        <v>148054.84399999998</v>
      </c>
      <c r="M15" s="67">
        <f>M16+M19</f>
        <v>0</v>
      </c>
      <c r="N15" s="67">
        <f t="shared" si="3"/>
        <v>148054.84399999998</v>
      </c>
    </row>
    <row r="16" spans="1:14" s="10" customFormat="1" ht="15.75">
      <c r="A16" s="6">
        <v>2110</v>
      </c>
      <c r="B16" s="5" t="s">
        <v>34</v>
      </c>
      <c r="C16" s="66">
        <f>C17</f>
        <v>36342.399999999994</v>
      </c>
      <c r="D16" s="66">
        <f>D17</f>
        <v>30460.368</v>
      </c>
      <c r="E16" s="66">
        <f t="shared" si="0"/>
        <v>66802.768</v>
      </c>
      <c r="F16" s="66">
        <f>F17</f>
        <v>88532.2</v>
      </c>
      <c r="G16" s="66">
        <f>G17</f>
        <v>0</v>
      </c>
      <c r="H16" s="66">
        <f t="shared" si="1"/>
        <v>88532.2</v>
      </c>
      <c r="I16" s="66">
        <f>I17</f>
        <v>98792.402</v>
      </c>
      <c r="J16" s="66">
        <f>J17</f>
        <v>0</v>
      </c>
      <c r="K16" s="66">
        <f t="shared" si="2"/>
        <v>98792.402</v>
      </c>
      <c r="L16" s="66">
        <f>L17</f>
        <v>108624.24199999998</v>
      </c>
      <c r="M16" s="66">
        <f>M17</f>
        <v>0</v>
      </c>
      <c r="N16" s="66">
        <f t="shared" si="3"/>
        <v>108624.24199999998</v>
      </c>
    </row>
    <row r="17" spans="1:14" ht="15.75">
      <c r="A17" s="6">
        <v>2111</v>
      </c>
      <c r="B17" s="5" t="s">
        <v>6</v>
      </c>
      <c r="C17" s="66">
        <f aca="true" t="shared" si="4" ref="C17:C48">C75+C133+C311+C369+C427+C485+C543+C601+C659</f>
        <v>36342.399999999994</v>
      </c>
      <c r="D17" s="66">
        <f>D75+D133+D311+D369+D427+D485+D543+D601+D659</f>
        <v>30460.368</v>
      </c>
      <c r="E17" s="66">
        <f t="shared" si="0"/>
        <v>66802.768</v>
      </c>
      <c r="F17" s="66">
        <f aca="true" t="shared" si="5" ref="F17:G32">F75+F133+F311+F369+F427+F485+F543+F601+F659</f>
        <v>88532.2</v>
      </c>
      <c r="G17" s="66">
        <f>G75+G133+G311+G369+G427+G485+G543+G601+G659</f>
        <v>0</v>
      </c>
      <c r="H17" s="66">
        <f t="shared" si="1"/>
        <v>88532.2</v>
      </c>
      <c r="I17" s="66">
        <f aca="true" t="shared" si="6" ref="I17:J19">I75+I133+I311+I369+I427+I485+I543+I601+I659</f>
        <v>98792.402</v>
      </c>
      <c r="J17" s="66">
        <f t="shared" si="6"/>
        <v>0</v>
      </c>
      <c r="K17" s="66">
        <f t="shared" si="2"/>
        <v>98792.402</v>
      </c>
      <c r="L17" s="66">
        <f aca="true" t="shared" si="7" ref="L17:M19">L75+L133+L311+L369+L427+L485+L543+L601+L659</f>
        <v>108624.24199999998</v>
      </c>
      <c r="M17" s="66">
        <f t="shared" si="7"/>
        <v>0</v>
      </c>
      <c r="N17" s="66">
        <f t="shared" si="3"/>
        <v>108624.24199999998</v>
      </c>
    </row>
    <row r="18" spans="1:14" s="10" customFormat="1" ht="15.75">
      <c r="A18" s="6">
        <v>2112</v>
      </c>
      <c r="B18" s="5" t="s">
        <v>35</v>
      </c>
      <c r="C18" s="66">
        <f t="shared" si="4"/>
        <v>0</v>
      </c>
      <c r="D18" s="66">
        <f aca="true" t="shared" si="8" ref="D18:D48">D76+D134+D312+D370+D428+D486+D544+D602+D660</f>
        <v>0</v>
      </c>
      <c r="E18" s="66">
        <f t="shared" si="0"/>
        <v>0</v>
      </c>
      <c r="F18" s="66">
        <f t="shared" si="5"/>
        <v>0</v>
      </c>
      <c r="G18" s="66">
        <f t="shared" si="5"/>
        <v>0</v>
      </c>
      <c r="H18" s="66">
        <f t="shared" si="1"/>
        <v>0</v>
      </c>
      <c r="I18" s="66">
        <f t="shared" si="6"/>
        <v>0</v>
      </c>
      <c r="J18" s="66">
        <f t="shared" si="6"/>
        <v>0</v>
      </c>
      <c r="K18" s="66">
        <f t="shared" si="2"/>
        <v>0</v>
      </c>
      <c r="L18" s="66">
        <f t="shared" si="7"/>
        <v>0</v>
      </c>
      <c r="M18" s="66">
        <f t="shared" si="7"/>
        <v>0</v>
      </c>
      <c r="N18" s="66">
        <f t="shared" si="3"/>
        <v>0</v>
      </c>
    </row>
    <row r="19" spans="1:14" s="10" customFormat="1" ht="15.75">
      <c r="A19" s="6">
        <v>2120</v>
      </c>
      <c r="B19" s="5" t="s">
        <v>36</v>
      </c>
      <c r="C19" s="66">
        <f t="shared" si="4"/>
        <v>12949.907</v>
      </c>
      <c r="D19" s="66">
        <f t="shared" si="8"/>
        <v>11291.848</v>
      </c>
      <c r="E19" s="66">
        <f t="shared" si="0"/>
        <v>24241.754999999997</v>
      </c>
      <c r="F19" s="66">
        <f t="shared" si="5"/>
        <v>32137.191000000003</v>
      </c>
      <c r="G19" s="66">
        <f t="shared" si="5"/>
        <v>0</v>
      </c>
      <c r="H19" s="66">
        <f t="shared" si="1"/>
        <v>32137.191000000003</v>
      </c>
      <c r="I19" s="66">
        <f t="shared" si="6"/>
        <v>35861.643</v>
      </c>
      <c r="J19" s="66">
        <f t="shared" si="6"/>
        <v>0</v>
      </c>
      <c r="K19" s="66">
        <f t="shared" si="2"/>
        <v>35861.643</v>
      </c>
      <c r="L19" s="66">
        <f t="shared" si="7"/>
        <v>39430.602</v>
      </c>
      <c r="M19" s="66">
        <f t="shared" si="7"/>
        <v>0</v>
      </c>
      <c r="N19" s="66">
        <f t="shared" si="3"/>
        <v>39430.602</v>
      </c>
    </row>
    <row r="20" spans="1:15" ht="15.75">
      <c r="A20" s="17">
        <v>2200</v>
      </c>
      <c r="B20" s="13" t="s">
        <v>37</v>
      </c>
      <c r="C20" s="67">
        <f>C21+C22+C23+C24+C25+C26+C27+C33</f>
        <v>13260.879</v>
      </c>
      <c r="D20" s="67">
        <f>D21+D22+D23+D24+D25+D26+D27+D33</f>
        <v>31865.197</v>
      </c>
      <c r="E20" s="67">
        <f t="shared" si="0"/>
        <v>45126.076</v>
      </c>
      <c r="F20" s="67">
        <f>F21+F22+F23+F24+F25+F26+F27+F33</f>
        <v>47162.343</v>
      </c>
      <c r="G20" s="67">
        <f>G21+G22+G23+G24+G25+G26+G27+G33</f>
        <v>0</v>
      </c>
      <c r="H20" s="67">
        <f t="shared" si="1"/>
        <v>47162.343</v>
      </c>
      <c r="I20" s="67">
        <f>I21+I22+I23+I24+I25+I26+I27+I33</f>
        <v>50319.22</v>
      </c>
      <c r="J20" s="67">
        <f>J21+J22+J23+J24+J25+J26+J27+J33</f>
        <v>0</v>
      </c>
      <c r="K20" s="67">
        <f t="shared" si="2"/>
        <v>50319.22</v>
      </c>
      <c r="L20" s="67">
        <f>L21+L22+L23+L24+L25+L26+L27+L33</f>
        <v>53125.272</v>
      </c>
      <c r="M20" s="67">
        <f>M21+M22+M23+M24+M25+M26+M27+M33</f>
        <v>0</v>
      </c>
      <c r="N20" s="67">
        <f t="shared" si="3"/>
        <v>53125.272</v>
      </c>
      <c r="O20" s="7"/>
    </row>
    <row r="21" spans="1:14" ht="15.75">
      <c r="A21" s="6">
        <v>2210</v>
      </c>
      <c r="B21" s="5" t="s">
        <v>38</v>
      </c>
      <c r="C21" s="66">
        <f t="shared" si="4"/>
        <v>0</v>
      </c>
      <c r="D21" s="66">
        <f t="shared" si="8"/>
        <v>187.22599999999997</v>
      </c>
      <c r="E21" s="66">
        <f t="shared" si="0"/>
        <v>187.22599999999997</v>
      </c>
      <c r="F21" s="66">
        <f t="shared" si="5"/>
        <v>263.951</v>
      </c>
      <c r="G21" s="66">
        <f t="shared" si="5"/>
        <v>0</v>
      </c>
      <c r="H21" s="66">
        <f t="shared" si="1"/>
        <v>263.951</v>
      </c>
      <c r="I21" s="66">
        <f aca="true" t="shared" si="9" ref="I21:J26">I79+I137+I315+I373+I431+I489+I547+I605+I663</f>
        <v>285.332</v>
      </c>
      <c r="J21" s="66">
        <f t="shared" si="9"/>
        <v>0</v>
      </c>
      <c r="K21" s="66">
        <f t="shared" si="2"/>
        <v>285.332</v>
      </c>
      <c r="L21" s="66">
        <f aca="true" t="shared" si="10" ref="L21:M26">L79+L137+L315+L373+L431+L489+L547+L605+L663</f>
        <v>301.0249999999999</v>
      </c>
      <c r="M21" s="66">
        <f t="shared" si="10"/>
        <v>0</v>
      </c>
      <c r="N21" s="66">
        <f t="shared" si="3"/>
        <v>301.0249999999999</v>
      </c>
    </row>
    <row r="22" spans="1:14" ht="15.75">
      <c r="A22" s="6">
        <v>2220</v>
      </c>
      <c r="B22" s="5" t="s">
        <v>39</v>
      </c>
      <c r="C22" s="66">
        <f t="shared" si="4"/>
        <v>0</v>
      </c>
      <c r="D22" s="66">
        <f t="shared" si="8"/>
        <v>9.326</v>
      </c>
      <c r="E22" s="66">
        <f t="shared" si="0"/>
        <v>9.326</v>
      </c>
      <c r="F22" s="66">
        <f t="shared" si="5"/>
        <v>10.445</v>
      </c>
      <c r="G22" s="66">
        <f t="shared" si="5"/>
        <v>0</v>
      </c>
      <c r="H22" s="66">
        <f t="shared" si="1"/>
        <v>10.445</v>
      </c>
      <c r="I22" s="66">
        <f t="shared" si="9"/>
        <v>11.292</v>
      </c>
      <c r="J22" s="66">
        <f t="shared" si="9"/>
        <v>0</v>
      </c>
      <c r="K22" s="66">
        <f t="shared" si="2"/>
        <v>11.292</v>
      </c>
      <c r="L22" s="66">
        <f t="shared" si="10"/>
        <v>11.916</v>
      </c>
      <c r="M22" s="66">
        <f t="shared" si="10"/>
        <v>0</v>
      </c>
      <c r="N22" s="66">
        <f t="shared" si="3"/>
        <v>11.916</v>
      </c>
    </row>
    <row r="23" spans="1:14" ht="15.75">
      <c r="A23" s="6">
        <v>2230</v>
      </c>
      <c r="B23" s="5" t="s">
        <v>7</v>
      </c>
      <c r="C23" s="66">
        <f t="shared" si="4"/>
        <v>0</v>
      </c>
      <c r="D23" s="66">
        <f t="shared" si="8"/>
        <v>12176.687</v>
      </c>
      <c r="E23" s="66">
        <f t="shared" si="0"/>
        <v>12176.687</v>
      </c>
      <c r="F23" s="66">
        <f t="shared" si="5"/>
        <v>14306.908</v>
      </c>
      <c r="G23" s="66">
        <f t="shared" si="5"/>
        <v>0</v>
      </c>
      <c r="H23" s="66">
        <f t="shared" si="1"/>
        <v>14306.908</v>
      </c>
      <c r="I23" s="66">
        <f t="shared" si="9"/>
        <v>15465.768</v>
      </c>
      <c r="J23" s="66">
        <f t="shared" si="9"/>
        <v>0</v>
      </c>
      <c r="K23" s="66">
        <f t="shared" si="2"/>
        <v>15465.768</v>
      </c>
      <c r="L23" s="66">
        <f t="shared" si="10"/>
        <v>16316.385</v>
      </c>
      <c r="M23" s="66">
        <f t="shared" si="10"/>
        <v>0</v>
      </c>
      <c r="N23" s="66">
        <f t="shared" si="3"/>
        <v>16316.385</v>
      </c>
    </row>
    <row r="24" spans="1:14" ht="15.75">
      <c r="A24" s="6">
        <v>2240</v>
      </c>
      <c r="B24" s="5" t="s">
        <v>8</v>
      </c>
      <c r="C24" s="66">
        <f t="shared" si="4"/>
        <v>0</v>
      </c>
      <c r="D24" s="82">
        <f t="shared" si="8"/>
        <v>1880.4170000000004</v>
      </c>
      <c r="E24" s="66">
        <f t="shared" si="0"/>
        <v>1880.4170000000004</v>
      </c>
      <c r="F24" s="66">
        <f t="shared" si="5"/>
        <v>2217.736</v>
      </c>
      <c r="G24" s="66">
        <f t="shared" si="5"/>
        <v>0</v>
      </c>
      <c r="H24" s="66">
        <f t="shared" si="1"/>
        <v>2217.736</v>
      </c>
      <c r="I24" s="66">
        <f t="shared" si="9"/>
        <v>2397.373</v>
      </c>
      <c r="J24" s="66">
        <f t="shared" si="9"/>
        <v>0</v>
      </c>
      <c r="K24" s="66">
        <f t="shared" si="2"/>
        <v>2397.373</v>
      </c>
      <c r="L24" s="69">
        <f>L82+L140+L318+L376+L434+L492+L550+L608+L666</f>
        <v>2529.2290000000003</v>
      </c>
      <c r="M24" s="66">
        <f t="shared" si="10"/>
        <v>0</v>
      </c>
      <c r="N24" s="66">
        <f t="shared" si="3"/>
        <v>2529.2290000000003</v>
      </c>
    </row>
    <row r="25" spans="1:14" s="10" customFormat="1" ht="15.75">
      <c r="A25" s="6">
        <v>2250</v>
      </c>
      <c r="B25" s="5" t="s">
        <v>10</v>
      </c>
      <c r="C25" s="66">
        <f t="shared" si="4"/>
        <v>0</v>
      </c>
      <c r="D25" s="82">
        <f t="shared" si="8"/>
        <v>7.5</v>
      </c>
      <c r="E25" s="66">
        <f t="shared" si="0"/>
        <v>7.5</v>
      </c>
      <c r="F25" s="66">
        <f t="shared" si="5"/>
        <v>9</v>
      </c>
      <c r="G25" s="66">
        <f t="shared" si="5"/>
        <v>0</v>
      </c>
      <c r="H25" s="66">
        <f t="shared" si="1"/>
        <v>9</v>
      </c>
      <c r="I25" s="66">
        <f t="shared" si="9"/>
        <v>9.73</v>
      </c>
      <c r="J25" s="66">
        <f t="shared" si="9"/>
        <v>0</v>
      </c>
      <c r="K25" s="66">
        <f t="shared" si="2"/>
        <v>9.73</v>
      </c>
      <c r="L25" s="66">
        <f t="shared" si="10"/>
        <v>10.265</v>
      </c>
      <c r="M25" s="66">
        <f t="shared" si="10"/>
        <v>0</v>
      </c>
      <c r="N25" s="66">
        <f t="shared" si="3"/>
        <v>10.265</v>
      </c>
    </row>
    <row r="26" spans="1:14" s="10" customFormat="1" ht="15.75">
      <c r="A26" s="6">
        <v>2260</v>
      </c>
      <c r="B26" s="5" t="s">
        <v>40</v>
      </c>
      <c r="C26" s="66">
        <f t="shared" si="4"/>
        <v>0</v>
      </c>
      <c r="D26" s="66">
        <f t="shared" si="8"/>
        <v>0</v>
      </c>
      <c r="E26" s="66">
        <f t="shared" si="0"/>
        <v>0</v>
      </c>
      <c r="F26" s="66">
        <f t="shared" si="5"/>
        <v>0</v>
      </c>
      <c r="G26" s="66">
        <f t="shared" si="5"/>
        <v>0</v>
      </c>
      <c r="H26" s="66">
        <f t="shared" si="1"/>
        <v>0</v>
      </c>
      <c r="I26" s="66">
        <f t="shared" si="9"/>
        <v>0</v>
      </c>
      <c r="J26" s="66">
        <f t="shared" si="9"/>
        <v>0</v>
      </c>
      <c r="K26" s="66">
        <f t="shared" si="2"/>
        <v>0</v>
      </c>
      <c r="L26" s="66">
        <f t="shared" si="10"/>
        <v>0</v>
      </c>
      <c r="M26" s="66">
        <f t="shared" si="10"/>
        <v>0</v>
      </c>
      <c r="N26" s="66">
        <f t="shared" si="3"/>
        <v>0</v>
      </c>
    </row>
    <row r="27" spans="1:14" ht="15.75">
      <c r="A27" s="6">
        <v>2270</v>
      </c>
      <c r="B27" s="5" t="s">
        <v>11</v>
      </c>
      <c r="C27" s="67">
        <f>C28+C29+C30+C31+C32</f>
        <v>13260.879</v>
      </c>
      <c r="D27" s="67">
        <f>D28+D29+D30+D31+D32</f>
        <v>17600.747</v>
      </c>
      <c r="E27" s="67">
        <f t="shared" si="0"/>
        <v>30861.626</v>
      </c>
      <c r="F27" s="67">
        <f>F28+F29+F30+F31+F32</f>
        <v>30286.803</v>
      </c>
      <c r="G27" s="67">
        <f>G28+G29+G30+G31+G32</f>
        <v>0</v>
      </c>
      <c r="H27" s="67">
        <f t="shared" si="1"/>
        <v>30286.803</v>
      </c>
      <c r="I27" s="67">
        <f>I28+I29+I30+I31+I32</f>
        <v>32076.755</v>
      </c>
      <c r="J27" s="67">
        <f>J28+J29+J30+J31+J32</f>
        <v>0</v>
      </c>
      <c r="K27" s="67">
        <f t="shared" si="2"/>
        <v>32076.755</v>
      </c>
      <c r="L27" s="67">
        <f>L28+L29+L30+L31+L32</f>
        <v>33879.469</v>
      </c>
      <c r="M27" s="67">
        <f>M28+M29+M30+M31+M32</f>
        <v>0</v>
      </c>
      <c r="N27" s="67">
        <f t="shared" si="3"/>
        <v>33879.469</v>
      </c>
    </row>
    <row r="28" spans="1:14" ht="15.75">
      <c r="A28" s="6">
        <v>2271</v>
      </c>
      <c r="B28" s="5" t="s">
        <v>12</v>
      </c>
      <c r="C28" s="66">
        <f t="shared" si="4"/>
        <v>11370.155</v>
      </c>
      <c r="D28" s="66">
        <f t="shared" si="8"/>
        <v>9234.854000000001</v>
      </c>
      <c r="E28" s="66">
        <f t="shared" si="0"/>
        <v>20605.009000000002</v>
      </c>
      <c r="F28" s="66">
        <f t="shared" si="5"/>
        <v>20252.166</v>
      </c>
      <c r="G28" s="66">
        <f t="shared" si="5"/>
        <v>0</v>
      </c>
      <c r="H28" s="66">
        <f t="shared" si="1"/>
        <v>20252.166</v>
      </c>
      <c r="I28" s="66">
        <f aca="true" t="shared" si="11" ref="I28:J32">I86+I144+I322+I380+I438+I496+I554+I612+I670</f>
        <v>21449.07</v>
      </c>
      <c r="J28" s="66">
        <f t="shared" si="11"/>
        <v>0</v>
      </c>
      <c r="K28" s="66">
        <f t="shared" si="2"/>
        <v>21449.07</v>
      </c>
      <c r="L28" s="66">
        <f aca="true" t="shared" si="12" ref="L28:M32">L86+L144+L322+L380+L438+L496+L554+L612+L670</f>
        <v>22654.507999999998</v>
      </c>
      <c r="M28" s="66">
        <f t="shared" si="12"/>
        <v>0</v>
      </c>
      <c r="N28" s="66">
        <f t="shared" si="3"/>
        <v>22654.507999999998</v>
      </c>
    </row>
    <row r="29" spans="1:14" ht="15.75">
      <c r="A29" s="6">
        <v>2272</v>
      </c>
      <c r="B29" s="5" t="s">
        <v>41</v>
      </c>
      <c r="C29" s="66">
        <f t="shared" si="4"/>
        <v>0</v>
      </c>
      <c r="D29" s="66">
        <f t="shared" si="8"/>
        <v>844.3090000000001</v>
      </c>
      <c r="E29" s="66">
        <f t="shared" si="0"/>
        <v>844.3090000000001</v>
      </c>
      <c r="F29" s="66">
        <f t="shared" si="5"/>
        <v>715.6940000000001</v>
      </c>
      <c r="G29" s="66">
        <f t="shared" si="5"/>
        <v>0</v>
      </c>
      <c r="H29" s="66">
        <f t="shared" si="1"/>
        <v>715.6940000000001</v>
      </c>
      <c r="I29" s="66">
        <f t="shared" si="11"/>
        <v>757.991</v>
      </c>
      <c r="J29" s="66">
        <f t="shared" si="11"/>
        <v>0</v>
      </c>
      <c r="K29" s="66">
        <f t="shared" si="2"/>
        <v>757.991</v>
      </c>
      <c r="L29" s="66">
        <f t="shared" si="12"/>
        <v>800.591</v>
      </c>
      <c r="M29" s="66">
        <f t="shared" si="12"/>
        <v>0</v>
      </c>
      <c r="N29" s="66">
        <f t="shared" si="3"/>
        <v>800.591</v>
      </c>
    </row>
    <row r="30" spans="1:14" ht="15.75">
      <c r="A30" s="6">
        <v>2273</v>
      </c>
      <c r="B30" s="5" t="s">
        <v>13</v>
      </c>
      <c r="C30" s="66">
        <f t="shared" si="4"/>
        <v>0</v>
      </c>
      <c r="D30" s="66">
        <f t="shared" si="8"/>
        <v>5266.022999999999</v>
      </c>
      <c r="E30" s="66">
        <f t="shared" si="0"/>
        <v>5266.022999999999</v>
      </c>
      <c r="F30" s="66">
        <f t="shared" si="5"/>
        <v>5300.330999999999</v>
      </c>
      <c r="G30" s="66">
        <f t="shared" si="5"/>
        <v>0</v>
      </c>
      <c r="H30" s="66">
        <f t="shared" si="1"/>
        <v>5300.330999999999</v>
      </c>
      <c r="I30" s="66">
        <f t="shared" si="11"/>
        <v>5613.581999999999</v>
      </c>
      <c r="J30" s="66">
        <f t="shared" si="11"/>
        <v>0</v>
      </c>
      <c r="K30" s="66">
        <f t="shared" si="2"/>
        <v>5613.581999999999</v>
      </c>
      <c r="L30" s="66">
        <f t="shared" si="12"/>
        <v>5929.064</v>
      </c>
      <c r="M30" s="66">
        <f t="shared" si="12"/>
        <v>0</v>
      </c>
      <c r="N30" s="66">
        <f t="shared" si="3"/>
        <v>5929.064</v>
      </c>
    </row>
    <row r="31" spans="1:14" ht="15.75">
      <c r="A31" s="6">
        <v>2274</v>
      </c>
      <c r="B31" s="5" t="s">
        <v>14</v>
      </c>
      <c r="C31" s="66">
        <f t="shared" si="4"/>
        <v>1890.724</v>
      </c>
      <c r="D31" s="66">
        <f t="shared" si="8"/>
        <v>2255.5609999999997</v>
      </c>
      <c r="E31" s="66">
        <f t="shared" si="0"/>
        <v>4146.285</v>
      </c>
      <c r="F31" s="66">
        <f t="shared" si="5"/>
        <v>4018.612</v>
      </c>
      <c r="G31" s="66">
        <f t="shared" si="5"/>
        <v>0</v>
      </c>
      <c r="H31" s="66">
        <f t="shared" si="1"/>
        <v>4018.612</v>
      </c>
      <c r="I31" s="66">
        <f t="shared" si="11"/>
        <v>4256.112000000001</v>
      </c>
      <c r="J31" s="66">
        <f t="shared" si="11"/>
        <v>0</v>
      </c>
      <c r="K31" s="66">
        <f t="shared" si="2"/>
        <v>4256.112000000001</v>
      </c>
      <c r="L31" s="66">
        <f t="shared" si="12"/>
        <v>4495.306</v>
      </c>
      <c r="M31" s="66">
        <f t="shared" si="12"/>
        <v>0</v>
      </c>
      <c r="N31" s="66">
        <f t="shared" si="3"/>
        <v>4495.306</v>
      </c>
    </row>
    <row r="32" spans="1:14" ht="15.75">
      <c r="A32" s="6">
        <v>2275</v>
      </c>
      <c r="B32" s="5" t="s">
        <v>15</v>
      </c>
      <c r="C32" s="66">
        <f t="shared" si="4"/>
        <v>0</v>
      </c>
      <c r="D32" s="66">
        <f t="shared" si="8"/>
        <v>0</v>
      </c>
      <c r="E32" s="66">
        <f t="shared" si="0"/>
        <v>0</v>
      </c>
      <c r="F32" s="66">
        <f t="shared" si="5"/>
        <v>0</v>
      </c>
      <c r="G32" s="66">
        <f t="shared" si="5"/>
        <v>0</v>
      </c>
      <c r="H32" s="66">
        <f t="shared" si="1"/>
        <v>0</v>
      </c>
      <c r="I32" s="66">
        <f t="shared" si="11"/>
        <v>0</v>
      </c>
      <c r="J32" s="66">
        <f t="shared" si="11"/>
        <v>0</v>
      </c>
      <c r="K32" s="66">
        <f t="shared" si="2"/>
        <v>0</v>
      </c>
      <c r="L32" s="66">
        <f t="shared" si="12"/>
        <v>0</v>
      </c>
      <c r="M32" s="66">
        <f t="shared" si="12"/>
        <v>0</v>
      </c>
      <c r="N32" s="66">
        <f t="shared" si="3"/>
        <v>0</v>
      </c>
    </row>
    <row r="33" spans="1:14" s="10" customFormat="1" ht="30">
      <c r="A33" s="6">
        <v>2280</v>
      </c>
      <c r="B33" s="19" t="s">
        <v>16</v>
      </c>
      <c r="C33" s="67">
        <f>C34+C35</f>
        <v>0</v>
      </c>
      <c r="D33" s="67">
        <f>D34+D35</f>
        <v>3.294</v>
      </c>
      <c r="E33" s="67">
        <f t="shared" si="0"/>
        <v>3.294</v>
      </c>
      <c r="F33" s="67">
        <f>F34+F35</f>
        <v>67.5</v>
      </c>
      <c r="G33" s="67">
        <f>G34+G35</f>
        <v>0</v>
      </c>
      <c r="H33" s="67">
        <f t="shared" si="1"/>
        <v>67.5</v>
      </c>
      <c r="I33" s="67">
        <f>I34+I35</f>
        <v>72.97</v>
      </c>
      <c r="J33" s="67">
        <f>J34+J35</f>
        <v>0</v>
      </c>
      <c r="K33" s="67">
        <f t="shared" si="2"/>
        <v>72.97</v>
      </c>
      <c r="L33" s="67">
        <f>L34+L35</f>
        <v>76.983</v>
      </c>
      <c r="M33" s="67">
        <f>M34+M35</f>
        <v>0</v>
      </c>
      <c r="N33" s="67">
        <f t="shared" si="3"/>
        <v>76.983</v>
      </c>
    </row>
    <row r="34" spans="1:14" s="10" customFormat="1" ht="30">
      <c r="A34" s="6">
        <v>2281</v>
      </c>
      <c r="B34" s="19" t="s">
        <v>42</v>
      </c>
      <c r="C34" s="66">
        <f t="shared" si="4"/>
        <v>0</v>
      </c>
      <c r="D34" s="66">
        <f t="shared" si="8"/>
        <v>0</v>
      </c>
      <c r="E34" s="66">
        <f t="shared" si="0"/>
        <v>0</v>
      </c>
      <c r="F34" s="66">
        <f aca="true" t="shared" si="13" ref="F34:G48">F92+F150+F328+F386+F444+F502+F560+F618+F676</f>
        <v>0</v>
      </c>
      <c r="G34" s="66">
        <f t="shared" si="13"/>
        <v>0</v>
      </c>
      <c r="H34" s="66">
        <f t="shared" si="1"/>
        <v>0</v>
      </c>
      <c r="I34" s="66">
        <f>I92+I150+I328+I386+I444+I502+I560+I618+I676</f>
        <v>0</v>
      </c>
      <c r="J34" s="66">
        <f>J92+J150+J328+J386+J444+J502+J560+J618+J676</f>
        <v>0</v>
      </c>
      <c r="K34" s="66">
        <f t="shared" si="2"/>
        <v>0</v>
      </c>
      <c r="L34" s="66">
        <f>L92+L150+L328+L386+L444+L502+L560+L618+L676</f>
        <v>0</v>
      </c>
      <c r="M34" s="66">
        <f>M92+M150+M328+M386+M444+M502+M560+M618+M676</f>
        <v>0</v>
      </c>
      <c r="N34" s="66">
        <f t="shared" si="3"/>
        <v>0</v>
      </c>
    </row>
    <row r="35" spans="1:14" s="10" customFormat="1" ht="30">
      <c r="A35" s="6">
        <v>2282</v>
      </c>
      <c r="B35" s="19" t="s">
        <v>17</v>
      </c>
      <c r="C35" s="66">
        <f t="shared" si="4"/>
        <v>0</v>
      </c>
      <c r="D35" s="66">
        <f t="shared" si="8"/>
        <v>3.294</v>
      </c>
      <c r="E35" s="66">
        <f t="shared" si="0"/>
        <v>3.294</v>
      </c>
      <c r="F35" s="66">
        <f t="shared" si="13"/>
        <v>67.5</v>
      </c>
      <c r="G35" s="66">
        <f t="shared" si="13"/>
        <v>0</v>
      </c>
      <c r="H35" s="66">
        <f t="shared" si="1"/>
        <v>67.5</v>
      </c>
      <c r="I35" s="66">
        <f>I93+I151+I329+I387+I445+I503+I561+I619+I677</f>
        <v>72.97</v>
      </c>
      <c r="J35" s="66">
        <f>J93+J151+J329+J387+J445+J503+J561+J619+J677</f>
        <v>0</v>
      </c>
      <c r="K35" s="66">
        <f t="shared" si="2"/>
        <v>72.97</v>
      </c>
      <c r="L35" s="66">
        <f>L93+L151+L329+L387+L445+L503+L561+L619+L677</f>
        <v>76.983</v>
      </c>
      <c r="M35" s="66">
        <f>M93+M151+M329+M387+M445+M503+M561+M619+M677</f>
        <v>0</v>
      </c>
      <c r="N35" s="66">
        <f t="shared" si="3"/>
        <v>76.983</v>
      </c>
    </row>
    <row r="36" spans="1:14" s="9" customFormat="1" ht="15.75">
      <c r="A36" s="17">
        <v>2400</v>
      </c>
      <c r="B36" s="13" t="s">
        <v>43</v>
      </c>
      <c r="C36" s="67">
        <f>C37+C38</f>
        <v>0</v>
      </c>
      <c r="D36" s="67">
        <f>D37+D38</f>
        <v>0</v>
      </c>
      <c r="E36" s="67">
        <f t="shared" si="0"/>
        <v>0</v>
      </c>
      <c r="F36" s="67">
        <f>F37+F38</f>
        <v>0</v>
      </c>
      <c r="G36" s="67">
        <f>G37+G38</f>
        <v>0</v>
      </c>
      <c r="H36" s="67">
        <f t="shared" si="1"/>
        <v>0</v>
      </c>
      <c r="I36" s="67">
        <f>I37+I38</f>
        <v>0</v>
      </c>
      <c r="J36" s="67">
        <f>J37+J38</f>
        <v>0</v>
      </c>
      <c r="K36" s="67">
        <f t="shared" si="2"/>
        <v>0</v>
      </c>
      <c r="L36" s="67">
        <f>L37+L38</f>
        <v>0</v>
      </c>
      <c r="M36" s="67">
        <f>M37+M38</f>
        <v>0</v>
      </c>
      <c r="N36" s="67">
        <f t="shared" si="3"/>
        <v>0</v>
      </c>
    </row>
    <row r="37" spans="1:14" s="10" customFormat="1" ht="15.75">
      <c r="A37" s="6">
        <v>2410</v>
      </c>
      <c r="B37" s="5" t="s">
        <v>44</v>
      </c>
      <c r="C37" s="66">
        <f t="shared" si="4"/>
        <v>0</v>
      </c>
      <c r="D37" s="66">
        <f t="shared" si="8"/>
        <v>0</v>
      </c>
      <c r="E37" s="66">
        <f t="shared" si="0"/>
        <v>0</v>
      </c>
      <c r="F37" s="66">
        <f t="shared" si="13"/>
        <v>0</v>
      </c>
      <c r="G37" s="66">
        <f t="shared" si="13"/>
        <v>0</v>
      </c>
      <c r="H37" s="66">
        <f t="shared" si="1"/>
        <v>0</v>
      </c>
      <c r="I37" s="66">
        <f>I95+I153+I331+I389+I447+I505+I563+I621+I679</f>
        <v>0</v>
      </c>
      <c r="J37" s="66">
        <f>J95+J153+J331+J389+J447+J505+J563+J621+J679</f>
        <v>0</v>
      </c>
      <c r="K37" s="66">
        <f t="shared" si="2"/>
        <v>0</v>
      </c>
      <c r="L37" s="66">
        <f>L95+L153+L331+L389+L447+L505+L563+L621+L679</f>
        <v>0</v>
      </c>
      <c r="M37" s="66">
        <f>M95+M153+M331+M389+M447+M505+M563+M621+M679</f>
        <v>0</v>
      </c>
      <c r="N37" s="66">
        <f t="shared" si="3"/>
        <v>0</v>
      </c>
    </row>
    <row r="38" spans="1:14" s="10" customFormat="1" ht="15.75">
      <c r="A38" s="6">
        <v>2420</v>
      </c>
      <c r="B38" s="5" t="s">
        <v>45</v>
      </c>
      <c r="C38" s="66">
        <f t="shared" si="4"/>
        <v>0</v>
      </c>
      <c r="D38" s="66">
        <f t="shared" si="8"/>
        <v>0</v>
      </c>
      <c r="E38" s="66">
        <f t="shared" si="0"/>
        <v>0</v>
      </c>
      <c r="F38" s="66">
        <f t="shared" si="13"/>
        <v>0</v>
      </c>
      <c r="G38" s="66">
        <f t="shared" si="13"/>
        <v>0</v>
      </c>
      <c r="H38" s="66">
        <f t="shared" si="1"/>
        <v>0</v>
      </c>
      <c r="I38" s="66">
        <f>I96+I154+I332+I390+I448+I506+I564+I622+I680</f>
        <v>0</v>
      </c>
      <c r="J38" s="66">
        <f>J96+J154+J332+J390+J448+J506+J564+J622+J680</f>
        <v>0</v>
      </c>
      <c r="K38" s="66">
        <f t="shared" si="2"/>
        <v>0</v>
      </c>
      <c r="L38" s="66">
        <f>L96+L154+L332+L390+L448+L506+L564+L622+L680</f>
        <v>0</v>
      </c>
      <c r="M38" s="66">
        <f>M96+M154+M332+M390+M448+M506+M564+M622+M680</f>
        <v>0</v>
      </c>
      <c r="N38" s="66">
        <f t="shared" si="3"/>
        <v>0</v>
      </c>
    </row>
    <row r="39" spans="1:14" s="10" customFormat="1" ht="15.75">
      <c r="A39" s="17">
        <v>2600</v>
      </c>
      <c r="B39" s="13" t="s">
        <v>46</v>
      </c>
      <c r="C39" s="67">
        <f>C40+C41+C42</f>
        <v>0</v>
      </c>
      <c r="D39" s="67">
        <f>D40+D41+D42</f>
        <v>0</v>
      </c>
      <c r="E39" s="67">
        <f t="shared" si="0"/>
        <v>0</v>
      </c>
      <c r="F39" s="67">
        <f>F40+F41+F42</f>
        <v>0</v>
      </c>
      <c r="G39" s="67">
        <f>G40+G41+G42</f>
        <v>0</v>
      </c>
      <c r="H39" s="67">
        <f t="shared" si="1"/>
        <v>0</v>
      </c>
      <c r="I39" s="67">
        <f>I40+I41+I42</f>
        <v>0</v>
      </c>
      <c r="J39" s="67">
        <f>J40+J41+J42</f>
        <v>0</v>
      </c>
      <c r="K39" s="67">
        <f t="shared" si="2"/>
        <v>0</v>
      </c>
      <c r="L39" s="67">
        <f>L40+L41+L42</f>
        <v>0</v>
      </c>
      <c r="M39" s="67">
        <f>M40+M41+M42</f>
        <v>0</v>
      </c>
      <c r="N39" s="67">
        <f t="shared" si="3"/>
        <v>0</v>
      </c>
    </row>
    <row r="40" spans="1:14" ht="30">
      <c r="A40" s="6">
        <v>2610</v>
      </c>
      <c r="B40" s="19" t="s">
        <v>47</v>
      </c>
      <c r="C40" s="66">
        <f t="shared" si="4"/>
        <v>0</v>
      </c>
      <c r="D40" s="66">
        <f t="shared" si="8"/>
        <v>0</v>
      </c>
      <c r="E40" s="66">
        <f t="shared" si="0"/>
        <v>0</v>
      </c>
      <c r="F40" s="66">
        <f t="shared" si="13"/>
        <v>0</v>
      </c>
      <c r="G40" s="66">
        <f t="shared" si="13"/>
        <v>0</v>
      </c>
      <c r="H40" s="66">
        <f t="shared" si="1"/>
        <v>0</v>
      </c>
      <c r="I40" s="66">
        <f aca="true" t="shared" si="14" ref="I40:J42">I98+I156+I334+I392+I450+I508+I566+I624+I682</f>
        <v>0</v>
      </c>
      <c r="J40" s="66">
        <f t="shared" si="14"/>
        <v>0</v>
      </c>
      <c r="K40" s="66">
        <f t="shared" si="2"/>
        <v>0</v>
      </c>
      <c r="L40" s="66">
        <f aca="true" t="shared" si="15" ref="L40:M42">L98+L156+L334+L392+L450+L508+L566+L624+L682</f>
        <v>0</v>
      </c>
      <c r="M40" s="66">
        <f t="shared" si="15"/>
        <v>0</v>
      </c>
      <c r="N40" s="66">
        <f t="shared" si="3"/>
        <v>0</v>
      </c>
    </row>
    <row r="41" spans="1:14" ht="30">
      <c r="A41" s="6">
        <v>2620</v>
      </c>
      <c r="B41" s="19" t="s">
        <v>48</v>
      </c>
      <c r="C41" s="66">
        <f t="shared" si="4"/>
        <v>0</v>
      </c>
      <c r="D41" s="66">
        <f t="shared" si="8"/>
        <v>0</v>
      </c>
      <c r="E41" s="66">
        <f t="shared" si="0"/>
        <v>0</v>
      </c>
      <c r="F41" s="66">
        <f t="shared" si="13"/>
        <v>0</v>
      </c>
      <c r="G41" s="66">
        <f t="shared" si="13"/>
        <v>0</v>
      </c>
      <c r="H41" s="66">
        <f t="shared" si="1"/>
        <v>0</v>
      </c>
      <c r="I41" s="66">
        <f t="shared" si="14"/>
        <v>0</v>
      </c>
      <c r="J41" s="66">
        <f t="shared" si="14"/>
        <v>0</v>
      </c>
      <c r="K41" s="66">
        <f t="shared" si="2"/>
        <v>0</v>
      </c>
      <c r="L41" s="66">
        <f t="shared" si="15"/>
        <v>0</v>
      </c>
      <c r="M41" s="66">
        <f t="shared" si="15"/>
        <v>0</v>
      </c>
      <c r="N41" s="66">
        <f t="shared" si="3"/>
        <v>0</v>
      </c>
    </row>
    <row r="42" spans="1:14" ht="30">
      <c r="A42" s="6">
        <v>2630</v>
      </c>
      <c r="B42" s="19" t="s">
        <v>49</v>
      </c>
      <c r="C42" s="66">
        <f t="shared" si="4"/>
        <v>0</v>
      </c>
      <c r="D42" s="66">
        <f t="shared" si="8"/>
        <v>0</v>
      </c>
      <c r="E42" s="66">
        <f t="shared" si="0"/>
        <v>0</v>
      </c>
      <c r="F42" s="66">
        <f t="shared" si="13"/>
        <v>0</v>
      </c>
      <c r="G42" s="66">
        <f t="shared" si="13"/>
        <v>0</v>
      </c>
      <c r="H42" s="66">
        <f t="shared" si="1"/>
        <v>0</v>
      </c>
      <c r="I42" s="66">
        <f t="shared" si="14"/>
        <v>0</v>
      </c>
      <c r="J42" s="66">
        <f t="shared" si="14"/>
        <v>0</v>
      </c>
      <c r="K42" s="66">
        <f t="shared" si="2"/>
        <v>0</v>
      </c>
      <c r="L42" s="66">
        <f t="shared" si="15"/>
        <v>0</v>
      </c>
      <c r="M42" s="66">
        <f t="shared" si="15"/>
        <v>0</v>
      </c>
      <c r="N42" s="66">
        <f t="shared" si="3"/>
        <v>0</v>
      </c>
    </row>
    <row r="43" spans="1:14" s="7" customFormat="1" ht="15.75">
      <c r="A43" s="17">
        <v>2700</v>
      </c>
      <c r="B43" s="13" t="s">
        <v>50</v>
      </c>
      <c r="C43" s="67">
        <f>C44+C45+C46</f>
        <v>0</v>
      </c>
      <c r="D43" s="67">
        <f>D44+D45+D46</f>
        <v>38.01</v>
      </c>
      <c r="E43" s="66">
        <f t="shared" si="0"/>
        <v>38.01</v>
      </c>
      <c r="F43" s="67">
        <f>F44+F45+F46</f>
        <v>38.01</v>
      </c>
      <c r="G43" s="67">
        <f>G44+G45+G46</f>
        <v>0</v>
      </c>
      <c r="H43" s="66">
        <f t="shared" si="1"/>
        <v>38.01</v>
      </c>
      <c r="I43" s="67">
        <f>I44+I45+I46</f>
        <v>41.089</v>
      </c>
      <c r="J43" s="67">
        <f>J44+J45+J46</f>
        <v>0</v>
      </c>
      <c r="K43" s="66">
        <f t="shared" si="2"/>
        <v>41.089</v>
      </c>
      <c r="L43" s="67">
        <f>L44+L45+L46</f>
        <v>43.349</v>
      </c>
      <c r="M43" s="67">
        <f>M44+M45+M46</f>
        <v>0</v>
      </c>
      <c r="N43" s="66">
        <f t="shared" si="3"/>
        <v>43.349</v>
      </c>
    </row>
    <row r="44" spans="1:14" s="9" customFormat="1" ht="15.75">
      <c r="A44" s="6">
        <v>2710</v>
      </c>
      <c r="B44" s="5" t="s">
        <v>18</v>
      </c>
      <c r="C44" s="66">
        <f t="shared" si="4"/>
        <v>0</v>
      </c>
      <c r="D44" s="66">
        <f t="shared" si="8"/>
        <v>0</v>
      </c>
      <c r="E44" s="66">
        <f t="shared" si="0"/>
        <v>0</v>
      </c>
      <c r="F44" s="66">
        <f t="shared" si="13"/>
        <v>0</v>
      </c>
      <c r="G44" s="66">
        <f t="shared" si="13"/>
        <v>0</v>
      </c>
      <c r="H44" s="66">
        <f t="shared" si="1"/>
        <v>0</v>
      </c>
      <c r="I44" s="66">
        <f aca="true" t="shared" si="16" ref="I44:J48">I102+I160+I338+I396+I454+I512+I570+I628+I686</f>
        <v>0</v>
      </c>
      <c r="J44" s="66">
        <f t="shared" si="16"/>
        <v>0</v>
      </c>
      <c r="K44" s="66">
        <f t="shared" si="2"/>
        <v>0</v>
      </c>
      <c r="L44" s="66">
        <f aca="true" t="shared" si="17" ref="L44:M48">L102+L160+L338+L396+L454+L512+L570+L628+L686</f>
        <v>0</v>
      </c>
      <c r="M44" s="66">
        <f t="shared" si="17"/>
        <v>0</v>
      </c>
      <c r="N44" s="66">
        <f t="shared" si="3"/>
        <v>0</v>
      </c>
    </row>
    <row r="45" spans="1:14" s="10" customFormat="1" ht="15.75">
      <c r="A45" s="6">
        <v>2720</v>
      </c>
      <c r="B45" s="5" t="s">
        <v>19</v>
      </c>
      <c r="C45" s="66">
        <f t="shared" si="4"/>
        <v>0</v>
      </c>
      <c r="D45" s="66">
        <f t="shared" si="8"/>
        <v>0</v>
      </c>
      <c r="E45" s="66">
        <f t="shared" si="0"/>
        <v>0</v>
      </c>
      <c r="F45" s="66">
        <f t="shared" si="13"/>
        <v>0</v>
      </c>
      <c r="G45" s="66">
        <f t="shared" si="13"/>
        <v>0</v>
      </c>
      <c r="H45" s="66">
        <f t="shared" si="1"/>
        <v>0</v>
      </c>
      <c r="I45" s="66">
        <f t="shared" si="16"/>
        <v>0</v>
      </c>
      <c r="J45" s="66">
        <f t="shared" si="16"/>
        <v>0</v>
      </c>
      <c r="K45" s="66">
        <f t="shared" si="2"/>
        <v>0</v>
      </c>
      <c r="L45" s="66">
        <f t="shared" si="17"/>
        <v>0</v>
      </c>
      <c r="M45" s="66">
        <f t="shared" si="17"/>
        <v>0</v>
      </c>
      <c r="N45" s="66">
        <f t="shared" si="3"/>
        <v>0</v>
      </c>
    </row>
    <row r="46" spans="1:14" s="10" customFormat="1" ht="15.75">
      <c r="A46" s="6">
        <v>2730</v>
      </c>
      <c r="B46" s="5" t="s">
        <v>51</v>
      </c>
      <c r="C46" s="66">
        <f t="shared" si="4"/>
        <v>0</v>
      </c>
      <c r="D46" s="66">
        <f t="shared" si="8"/>
        <v>38.01</v>
      </c>
      <c r="E46" s="66">
        <f t="shared" si="0"/>
        <v>38.01</v>
      </c>
      <c r="F46" s="66">
        <f t="shared" si="13"/>
        <v>38.01</v>
      </c>
      <c r="G46" s="66">
        <f t="shared" si="13"/>
        <v>0</v>
      </c>
      <c r="H46" s="66">
        <f t="shared" si="1"/>
        <v>38.01</v>
      </c>
      <c r="I46" s="66">
        <f t="shared" si="16"/>
        <v>41.089</v>
      </c>
      <c r="J46" s="66">
        <f t="shared" si="16"/>
        <v>0</v>
      </c>
      <c r="K46" s="66">
        <f t="shared" si="2"/>
        <v>41.089</v>
      </c>
      <c r="L46" s="66">
        <f t="shared" si="17"/>
        <v>43.349</v>
      </c>
      <c r="M46" s="66">
        <f t="shared" si="17"/>
        <v>0</v>
      </c>
      <c r="N46" s="66">
        <f t="shared" si="3"/>
        <v>43.349</v>
      </c>
    </row>
    <row r="47" spans="1:14" s="10" customFormat="1" ht="15.75">
      <c r="A47" s="17">
        <v>2800</v>
      </c>
      <c r="B47" s="13" t="s">
        <v>9</v>
      </c>
      <c r="C47" s="67">
        <f t="shared" si="4"/>
        <v>0</v>
      </c>
      <c r="D47" s="67">
        <f t="shared" si="8"/>
        <v>219.054</v>
      </c>
      <c r="E47" s="67">
        <f t="shared" si="0"/>
        <v>219.054</v>
      </c>
      <c r="F47" s="67">
        <f t="shared" si="13"/>
        <v>15</v>
      </c>
      <c r="G47" s="67">
        <f t="shared" si="13"/>
        <v>0</v>
      </c>
      <c r="H47" s="67">
        <f t="shared" si="1"/>
        <v>15</v>
      </c>
      <c r="I47" s="67">
        <f t="shared" si="16"/>
        <v>16.215</v>
      </c>
      <c r="J47" s="67">
        <f t="shared" si="16"/>
        <v>0</v>
      </c>
      <c r="K47" s="67">
        <f t="shared" si="2"/>
        <v>16.215</v>
      </c>
      <c r="L47" s="67">
        <f t="shared" si="17"/>
        <v>17.107</v>
      </c>
      <c r="M47" s="67">
        <f t="shared" si="17"/>
        <v>0</v>
      </c>
      <c r="N47" s="67">
        <f t="shared" si="3"/>
        <v>17.107</v>
      </c>
    </row>
    <row r="48" spans="1:14" s="10" customFormat="1" ht="15.75">
      <c r="A48" s="17">
        <v>2900</v>
      </c>
      <c r="B48" s="13" t="s">
        <v>28</v>
      </c>
      <c r="C48" s="67">
        <f t="shared" si="4"/>
        <v>0</v>
      </c>
      <c r="D48" s="67">
        <f t="shared" si="8"/>
        <v>0</v>
      </c>
      <c r="E48" s="67">
        <f t="shared" si="0"/>
        <v>0</v>
      </c>
      <c r="F48" s="67">
        <f t="shared" si="13"/>
        <v>0</v>
      </c>
      <c r="G48" s="67">
        <f t="shared" si="13"/>
        <v>0</v>
      </c>
      <c r="H48" s="67">
        <f t="shared" si="1"/>
        <v>0</v>
      </c>
      <c r="I48" s="67">
        <f t="shared" si="16"/>
        <v>0</v>
      </c>
      <c r="J48" s="67">
        <f t="shared" si="16"/>
        <v>0</v>
      </c>
      <c r="K48" s="67">
        <f t="shared" si="2"/>
        <v>0</v>
      </c>
      <c r="L48" s="67">
        <f t="shared" si="17"/>
        <v>0</v>
      </c>
      <c r="M48" s="67">
        <f t="shared" si="17"/>
        <v>0</v>
      </c>
      <c r="N48" s="67">
        <f t="shared" si="3"/>
        <v>0</v>
      </c>
    </row>
    <row r="49" spans="1:14" ht="15.75">
      <c r="A49" s="17">
        <v>3000</v>
      </c>
      <c r="B49" s="13" t="s">
        <v>20</v>
      </c>
      <c r="C49" s="67">
        <f>C50+C64</f>
        <v>0</v>
      </c>
      <c r="D49" s="67">
        <f>D50+D64</f>
        <v>0</v>
      </c>
      <c r="E49" s="67">
        <f t="shared" si="0"/>
        <v>0</v>
      </c>
      <c r="F49" s="67">
        <f>F50+F64</f>
        <v>0</v>
      </c>
      <c r="G49" s="67">
        <f>G50+G64</f>
        <v>0</v>
      </c>
      <c r="H49" s="67">
        <f t="shared" si="1"/>
        <v>0</v>
      </c>
      <c r="I49" s="67">
        <f>I50+I64</f>
        <v>0</v>
      </c>
      <c r="J49" s="67">
        <f>J50+J64</f>
        <v>0</v>
      </c>
      <c r="K49" s="67">
        <f t="shared" si="2"/>
        <v>0</v>
      </c>
      <c r="L49" s="67">
        <f>L50+L64</f>
        <v>0</v>
      </c>
      <c r="M49" s="67">
        <f>M50+M64</f>
        <v>0</v>
      </c>
      <c r="N49" s="67">
        <f t="shared" si="3"/>
        <v>0</v>
      </c>
    </row>
    <row r="50" spans="1:14" s="10" customFormat="1" ht="15.75">
      <c r="A50" s="17">
        <v>3100</v>
      </c>
      <c r="B50" s="13" t="s">
        <v>52</v>
      </c>
      <c r="C50" s="67">
        <f>C51+C52+C55+C58+C62+C63</f>
        <v>0</v>
      </c>
      <c r="D50" s="67">
        <f>D51+D52+D55+D58+D62+D63</f>
        <v>0</v>
      </c>
      <c r="E50" s="67">
        <f t="shared" si="0"/>
        <v>0</v>
      </c>
      <c r="F50" s="67">
        <f>F51+F52+F55+F58+F62+F63</f>
        <v>0</v>
      </c>
      <c r="G50" s="67">
        <f>G51+G52+G55+G58+G62+G63</f>
        <v>0</v>
      </c>
      <c r="H50" s="67">
        <f t="shared" si="1"/>
        <v>0</v>
      </c>
      <c r="I50" s="67">
        <f>I51+I52+I55+I58+I62+I63</f>
        <v>0</v>
      </c>
      <c r="J50" s="67">
        <f>J51+J52+J55+J58+J62+J63</f>
        <v>0</v>
      </c>
      <c r="K50" s="67">
        <f t="shared" si="2"/>
        <v>0</v>
      </c>
      <c r="L50" s="67">
        <f>L51+L52+L55+L58+L62+L63</f>
        <v>0</v>
      </c>
      <c r="M50" s="67">
        <f>M51+M52+M55+M58+M62+M63</f>
        <v>0</v>
      </c>
      <c r="N50" s="67">
        <f t="shared" si="3"/>
        <v>0</v>
      </c>
    </row>
    <row r="51" spans="1:14" ht="30">
      <c r="A51" s="6">
        <v>3110</v>
      </c>
      <c r="B51" s="19" t="s">
        <v>53</v>
      </c>
      <c r="C51" s="66">
        <f>C109+C167+C345+C403+C461+C519+C577+C635+C693</f>
        <v>0</v>
      </c>
      <c r="D51" s="66">
        <f>D109+D167+D345+D403+D461+D519+D577+D635+D693</f>
        <v>0</v>
      </c>
      <c r="E51" s="66">
        <f t="shared" si="0"/>
        <v>0</v>
      </c>
      <c r="F51" s="66">
        <f>F109+F167+F345+F403+F461+F519+F577+F635+F693</f>
        <v>0</v>
      </c>
      <c r="G51" s="66">
        <f>G109+G167+G345+G403+G461+G519+G577+G635+G693</f>
        <v>0</v>
      </c>
      <c r="H51" s="66">
        <f t="shared" si="1"/>
        <v>0</v>
      </c>
      <c r="I51" s="66">
        <f>I109+I167+I345+I403+I461+I519+I577+I635+I693</f>
        <v>0</v>
      </c>
      <c r="J51" s="66">
        <f>J109+J167+J345+J403+J461+J519+J577+J635+J693</f>
        <v>0</v>
      </c>
      <c r="K51" s="66">
        <f t="shared" si="2"/>
        <v>0</v>
      </c>
      <c r="L51" s="66">
        <f>L109+L167+L345+L403+L461+L519+L577+L635+L693</f>
        <v>0</v>
      </c>
      <c r="M51" s="66">
        <f>M109+M167+M345+M403+M461+M519+M577+M635+M693</f>
        <v>0</v>
      </c>
      <c r="N51" s="66">
        <f t="shared" si="3"/>
        <v>0</v>
      </c>
    </row>
    <row r="52" spans="1:14" ht="15.75">
      <c r="A52" s="6">
        <v>3120</v>
      </c>
      <c r="B52" s="19" t="s">
        <v>21</v>
      </c>
      <c r="C52" s="66">
        <f>C53+C54</f>
        <v>0</v>
      </c>
      <c r="D52" s="66">
        <f>D53+D54</f>
        <v>0</v>
      </c>
      <c r="E52" s="66">
        <f t="shared" si="0"/>
        <v>0</v>
      </c>
      <c r="F52" s="66">
        <f>F53+F54</f>
        <v>0</v>
      </c>
      <c r="G52" s="66">
        <f>G53+G54</f>
        <v>0</v>
      </c>
      <c r="H52" s="66">
        <f t="shared" si="1"/>
        <v>0</v>
      </c>
      <c r="I52" s="66">
        <f>I53+I54</f>
        <v>0</v>
      </c>
      <c r="J52" s="66">
        <f>J53+J54</f>
        <v>0</v>
      </c>
      <c r="K52" s="66">
        <f t="shared" si="2"/>
        <v>0</v>
      </c>
      <c r="L52" s="66">
        <f>L53+L54</f>
        <v>0</v>
      </c>
      <c r="M52" s="66">
        <f>M53+M54</f>
        <v>0</v>
      </c>
      <c r="N52" s="66">
        <f t="shared" si="3"/>
        <v>0</v>
      </c>
    </row>
    <row r="53" spans="1:14" ht="15.75">
      <c r="A53" s="6">
        <v>3121</v>
      </c>
      <c r="B53" s="19" t="s">
        <v>54</v>
      </c>
      <c r="C53" s="66">
        <f>C111+C169+C347+C405+C463+C521+C579+C637+C695</f>
        <v>0</v>
      </c>
      <c r="D53" s="66">
        <f>D111+D169+D347+D405+D463+D521+D579+D637+D695</f>
        <v>0</v>
      </c>
      <c r="E53" s="66">
        <f t="shared" si="0"/>
        <v>0</v>
      </c>
      <c r="F53" s="66">
        <f>F111+F169+F347+F405+F463+F521+F579+F637+F695</f>
        <v>0</v>
      </c>
      <c r="G53" s="66">
        <f>G111+G169+G347+G405+G463+G521+G579+G637+G695</f>
        <v>0</v>
      </c>
      <c r="H53" s="66">
        <f t="shared" si="1"/>
        <v>0</v>
      </c>
      <c r="I53" s="66">
        <f>I111+I169+I347+I405+I463+I521+I579+I637+I695</f>
        <v>0</v>
      </c>
      <c r="J53" s="66">
        <f>J111+J169+J347+J405+J463+J521+J579+J637+J695</f>
        <v>0</v>
      </c>
      <c r="K53" s="66">
        <f t="shared" si="2"/>
        <v>0</v>
      </c>
      <c r="L53" s="66">
        <f>L111+L169+L347+L405+L463+L521+L579+L637+L695</f>
        <v>0</v>
      </c>
      <c r="M53" s="66">
        <f>M111+M169+M347+M405+M463+M521+M579+M637+M695</f>
        <v>0</v>
      </c>
      <c r="N53" s="66">
        <f t="shared" si="3"/>
        <v>0</v>
      </c>
    </row>
    <row r="54" spans="1:14" ht="15.75">
      <c r="A54" s="6">
        <v>3122</v>
      </c>
      <c r="B54" s="19" t="s">
        <v>55</v>
      </c>
      <c r="C54" s="66">
        <f>C112+C170+C348+C406+C464+C522+C580+C638+C696</f>
        <v>0</v>
      </c>
      <c r="D54" s="66">
        <f>D112+D170+D348+D406+D464+D522+D580+D638+D696</f>
        <v>0</v>
      </c>
      <c r="E54" s="66">
        <f t="shared" si="0"/>
        <v>0</v>
      </c>
      <c r="F54" s="66">
        <f>F112+F170+F348+F406+F464+F522+F580+F638+F696</f>
        <v>0</v>
      </c>
      <c r="G54" s="66">
        <f>G112+G170+G348+G406+G464+G522+G580+G638+G696</f>
        <v>0</v>
      </c>
      <c r="H54" s="66">
        <f t="shared" si="1"/>
        <v>0</v>
      </c>
      <c r="I54" s="66">
        <f>I112+I170+I348+I406+I464+I522+I580+I638+I696</f>
        <v>0</v>
      </c>
      <c r="J54" s="66">
        <f>J112+J170+J348+J406+J464+J522+J580+J638+J696</f>
        <v>0</v>
      </c>
      <c r="K54" s="66">
        <f t="shared" si="2"/>
        <v>0</v>
      </c>
      <c r="L54" s="66">
        <f>L112+L170+L348+L406+L464+L522+L580+L638+L696</f>
        <v>0</v>
      </c>
      <c r="M54" s="66">
        <f>M112+M170+M348+M406+M464+M522+M580+M638+M696</f>
        <v>0</v>
      </c>
      <c r="N54" s="66">
        <f t="shared" si="3"/>
        <v>0</v>
      </c>
    </row>
    <row r="55" spans="1:14" ht="15.75">
      <c r="A55" s="6">
        <v>3130</v>
      </c>
      <c r="B55" s="19" t="s">
        <v>22</v>
      </c>
      <c r="C55" s="66">
        <f>C56+C57</f>
        <v>0</v>
      </c>
      <c r="D55" s="66">
        <f>D56+D57</f>
        <v>0</v>
      </c>
      <c r="E55" s="66">
        <f t="shared" si="0"/>
        <v>0</v>
      </c>
      <c r="F55" s="66">
        <f>F56+F57</f>
        <v>0</v>
      </c>
      <c r="G55" s="66">
        <f>G56+G57</f>
        <v>0</v>
      </c>
      <c r="H55" s="66">
        <f t="shared" si="1"/>
        <v>0</v>
      </c>
      <c r="I55" s="66">
        <f>I56+I57</f>
        <v>0</v>
      </c>
      <c r="J55" s="66">
        <f>J56+J57</f>
        <v>0</v>
      </c>
      <c r="K55" s="66">
        <f t="shared" si="2"/>
        <v>0</v>
      </c>
      <c r="L55" s="66">
        <f>L56+L57</f>
        <v>0</v>
      </c>
      <c r="M55" s="66">
        <f>M56+M57</f>
        <v>0</v>
      </c>
      <c r="N55" s="66">
        <f t="shared" si="3"/>
        <v>0</v>
      </c>
    </row>
    <row r="56" spans="1:14" ht="15.75">
      <c r="A56" s="6">
        <v>3131</v>
      </c>
      <c r="B56" s="19" t="s">
        <v>56</v>
      </c>
      <c r="C56" s="66">
        <f>C114+C172+C350+C408+C466+C524+C582+C640+C698</f>
        <v>0</v>
      </c>
      <c r="D56" s="66">
        <f>D114+D172+D350+D408+D466+D524+D582+D640+D698</f>
        <v>0</v>
      </c>
      <c r="E56" s="66">
        <f t="shared" si="0"/>
        <v>0</v>
      </c>
      <c r="F56" s="66">
        <f>F114+F172+F350+F408+F466+F524+F582+F640+F698</f>
        <v>0</v>
      </c>
      <c r="G56" s="66">
        <f>G114+G172+G350+G408+G466+G524+G582+G640+G698</f>
        <v>0</v>
      </c>
      <c r="H56" s="66">
        <f t="shared" si="1"/>
        <v>0</v>
      </c>
      <c r="I56" s="66">
        <f>I114+I172+I350+I408+I466+I524+I582+I640+I698</f>
        <v>0</v>
      </c>
      <c r="J56" s="66">
        <f>J114+J172+J350+J408+J466+J524+J582+J640+J698</f>
        <v>0</v>
      </c>
      <c r="K56" s="66">
        <f t="shared" si="2"/>
        <v>0</v>
      </c>
      <c r="L56" s="66">
        <f>L114+L172+L350+L408+L466+L524+L582+L640+L698</f>
        <v>0</v>
      </c>
      <c r="M56" s="66">
        <f>M114+M172+M350+M408+M466+M524+M582+M640+M698</f>
        <v>0</v>
      </c>
      <c r="N56" s="66">
        <f t="shared" si="3"/>
        <v>0</v>
      </c>
    </row>
    <row r="57" spans="1:14" s="9" customFormat="1" ht="15.75">
      <c r="A57" s="6">
        <v>3132</v>
      </c>
      <c r="B57" s="19" t="s">
        <v>23</v>
      </c>
      <c r="C57" s="66">
        <f>C115+C173+C351+C409+C467+C525+C583+C641+C699</f>
        <v>0</v>
      </c>
      <c r="D57" s="66">
        <f>D115+D173+D351+D409+D467+D525+D583+D641+D699</f>
        <v>0</v>
      </c>
      <c r="E57" s="66">
        <f t="shared" si="0"/>
        <v>0</v>
      </c>
      <c r="F57" s="66">
        <f>F115+F173+F351+F409+F467+F525+F583+F641+F699</f>
        <v>0</v>
      </c>
      <c r="G57" s="66">
        <f>G115+G173+G351+G409+G467+G525+G583+G641+G699</f>
        <v>0</v>
      </c>
      <c r="H57" s="66">
        <f t="shared" si="1"/>
        <v>0</v>
      </c>
      <c r="I57" s="66">
        <f>I115+I173+I351+I409+I467+I525+I583+I641+I699</f>
        <v>0</v>
      </c>
      <c r="J57" s="66">
        <f>J115+J173+J351+J409+J467+J525+J583+J641+J699</f>
        <v>0</v>
      </c>
      <c r="K57" s="66">
        <f t="shared" si="2"/>
        <v>0</v>
      </c>
      <c r="L57" s="66">
        <f>L115+L173+L351+L409+L467+L525+L583+L641+L699</f>
        <v>0</v>
      </c>
      <c r="M57" s="66">
        <f>M115+M173+M351+M409+M467+M525+M583+M641+M699</f>
        <v>0</v>
      </c>
      <c r="N57" s="66">
        <f t="shared" si="3"/>
        <v>0</v>
      </c>
    </row>
    <row r="58" spans="1:14" s="9" customFormat="1" ht="15.75">
      <c r="A58" s="6">
        <v>3140</v>
      </c>
      <c r="B58" s="19" t="s">
        <v>24</v>
      </c>
      <c r="C58" s="66">
        <f>C59+C60+C61</f>
        <v>0</v>
      </c>
      <c r="D58" s="66">
        <f>D59+D60+D61</f>
        <v>0</v>
      </c>
      <c r="E58" s="66">
        <f t="shared" si="0"/>
        <v>0</v>
      </c>
      <c r="F58" s="66">
        <f>F59+F60+F61</f>
        <v>0</v>
      </c>
      <c r="G58" s="66">
        <f>G59+G60+G61</f>
        <v>0</v>
      </c>
      <c r="H58" s="66">
        <f t="shared" si="1"/>
        <v>0</v>
      </c>
      <c r="I58" s="66">
        <f>I59+I60+I61</f>
        <v>0</v>
      </c>
      <c r="J58" s="66">
        <f>J59+J60+J61</f>
        <v>0</v>
      </c>
      <c r="K58" s="66">
        <f t="shared" si="2"/>
        <v>0</v>
      </c>
      <c r="L58" s="66">
        <f>L59+L60+L61</f>
        <v>0</v>
      </c>
      <c r="M58" s="66">
        <f>M59+M60+M61</f>
        <v>0</v>
      </c>
      <c r="N58" s="66">
        <f t="shared" si="3"/>
        <v>0</v>
      </c>
    </row>
    <row r="59" spans="1:14" s="9" customFormat="1" ht="15.75">
      <c r="A59" s="6">
        <v>3141</v>
      </c>
      <c r="B59" s="19" t="s">
        <v>57</v>
      </c>
      <c r="C59" s="66">
        <f>C117+C175+C353+C411+C469+C527+C585+C643+C701</f>
        <v>0</v>
      </c>
      <c r="D59" s="66">
        <f>D117+D175+D353+D411+D469+D527+D585+D643+D701</f>
        <v>0</v>
      </c>
      <c r="E59" s="66">
        <f t="shared" si="0"/>
        <v>0</v>
      </c>
      <c r="F59" s="66">
        <f aca="true" t="shared" si="18" ref="F59:G68">F117+F175+F353+F411+F469+F527+F585+F643+F701</f>
        <v>0</v>
      </c>
      <c r="G59" s="66">
        <f t="shared" si="18"/>
        <v>0</v>
      </c>
      <c r="H59" s="66">
        <f t="shared" si="1"/>
        <v>0</v>
      </c>
      <c r="I59" s="66">
        <f aca="true" t="shared" si="19" ref="I59:J63">I117+I175+I353+I411+I469+I527+I585+I643+I701</f>
        <v>0</v>
      </c>
      <c r="J59" s="66">
        <f t="shared" si="19"/>
        <v>0</v>
      </c>
      <c r="K59" s="66">
        <f t="shared" si="2"/>
        <v>0</v>
      </c>
      <c r="L59" s="66">
        <f aca="true" t="shared" si="20" ref="L59:M63">L117+L175+L353+L411+L469+L527+L585+L643+L701</f>
        <v>0</v>
      </c>
      <c r="M59" s="66">
        <f t="shared" si="20"/>
        <v>0</v>
      </c>
      <c r="N59" s="66">
        <f t="shared" si="3"/>
        <v>0</v>
      </c>
    </row>
    <row r="60" spans="1:14" s="9" customFormat="1" ht="15.75">
      <c r="A60" s="6">
        <v>3142</v>
      </c>
      <c r="B60" s="19" t="s">
        <v>58</v>
      </c>
      <c r="C60" s="66">
        <f>C118+C176+C354+C412+C470+C528+C586+C644+C702</f>
        <v>0</v>
      </c>
      <c r="D60" s="66">
        <f>D118+D176+D354+D412+D470+D528+D586+D644+D702</f>
        <v>0</v>
      </c>
      <c r="E60" s="66">
        <f t="shared" si="0"/>
        <v>0</v>
      </c>
      <c r="F60" s="66">
        <f>F118+F176+F354+F412+F470+F528+F586+F644+F702</f>
        <v>0</v>
      </c>
      <c r="G60" s="66">
        <f t="shared" si="18"/>
        <v>0</v>
      </c>
      <c r="H60" s="66">
        <f t="shared" si="1"/>
        <v>0</v>
      </c>
      <c r="I60" s="66">
        <f t="shared" si="19"/>
        <v>0</v>
      </c>
      <c r="J60" s="66">
        <f t="shared" si="19"/>
        <v>0</v>
      </c>
      <c r="K60" s="66">
        <f t="shared" si="2"/>
        <v>0</v>
      </c>
      <c r="L60" s="66">
        <f t="shared" si="20"/>
        <v>0</v>
      </c>
      <c r="M60" s="66">
        <f t="shared" si="20"/>
        <v>0</v>
      </c>
      <c r="N60" s="66">
        <f t="shared" si="3"/>
        <v>0</v>
      </c>
    </row>
    <row r="61" spans="1:14" ht="15.75">
      <c r="A61" s="6">
        <v>3143</v>
      </c>
      <c r="B61" s="19" t="s">
        <v>59</v>
      </c>
      <c r="C61" s="66">
        <f>C119+C177+C355+C413+C471+C529+C587+C645+C703</f>
        <v>0</v>
      </c>
      <c r="D61" s="66">
        <f aca="true" t="shared" si="21" ref="D61:D68">D119+D177+D355+D413+D471+D529+D587+D645+D703</f>
        <v>0</v>
      </c>
      <c r="E61" s="66">
        <f t="shared" si="0"/>
        <v>0</v>
      </c>
      <c r="F61" s="66">
        <f>F119+F177+F355+F413+F471+F529+F587+F645+F703</f>
        <v>0</v>
      </c>
      <c r="G61" s="66">
        <f t="shared" si="18"/>
        <v>0</v>
      </c>
      <c r="H61" s="66">
        <f t="shared" si="1"/>
        <v>0</v>
      </c>
      <c r="I61" s="66">
        <f t="shared" si="19"/>
        <v>0</v>
      </c>
      <c r="J61" s="66">
        <f t="shared" si="19"/>
        <v>0</v>
      </c>
      <c r="K61" s="66">
        <f t="shared" si="2"/>
        <v>0</v>
      </c>
      <c r="L61" s="66">
        <f t="shared" si="20"/>
        <v>0</v>
      </c>
      <c r="M61" s="66">
        <f t="shared" si="20"/>
        <v>0</v>
      </c>
      <c r="N61" s="66">
        <f t="shared" si="3"/>
        <v>0</v>
      </c>
    </row>
    <row r="62" spans="1:14" s="7" customFormat="1" ht="15.75">
      <c r="A62" s="6">
        <v>3150</v>
      </c>
      <c r="B62" s="19" t="s">
        <v>60</v>
      </c>
      <c r="C62" s="66">
        <f>C120+C178+C356+C414+C472+C530+C588+C646+C704</f>
        <v>0</v>
      </c>
      <c r="D62" s="66">
        <f t="shared" si="21"/>
        <v>0</v>
      </c>
      <c r="E62" s="66">
        <f t="shared" si="0"/>
        <v>0</v>
      </c>
      <c r="F62" s="66">
        <f>F120+F178+F356+F414+F472+F530+F588+F646+F704</f>
        <v>0</v>
      </c>
      <c r="G62" s="66">
        <f t="shared" si="18"/>
        <v>0</v>
      </c>
      <c r="H62" s="66">
        <f t="shared" si="1"/>
        <v>0</v>
      </c>
      <c r="I62" s="66">
        <f t="shared" si="19"/>
        <v>0</v>
      </c>
      <c r="J62" s="66">
        <f t="shared" si="19"/>
        <v>0</v>
      </c>
      <c r="K62" s="66">
        <f t="shared" si="2"/>
        <v>0</v>
      </c>
      <c r="L62" s="66">
        <f t="shared" si="20"/>
        <v>0</v>
      </c>
      <c r="M62" s="66">
        <f t="shared" si="20"/>
        <v>0</v>
      </c>
      <c r="N62" s="66">
        <f t="shared" si="3"/>
        <v>0</v>
      </c>
    </row>
    <row r="63" spans="1:14" ht="15.75">
      <c r="A63" s="6">
        <v>3160</v>
      </c>
      <c r="B63" s="19" t="s">
        <v>61</v>
      </c>
      <c r="C63" s="66">
        <f>C121+C179+C357+C415+C473+C531+C589+C647+C705</f>
        <v>0</v>
      </c>
      <c r="D63" s="66">
        <f t="shared" si="21"/>
        <v>0</v>
      </c>
      <c r="E63" s="66">
        <f t="shared" si="0"/>
        <v>0</v>
      </c>
      <c r="F63" s="66">
        <f>F121+F179+F357+F415+F473+F531+F589+F647+F705</f>
        <v>0</v>
      </c>
      <c r="G63" s="66">
        <f t="shared" si="18"/>
        <v>0</v>
      </c>
      <c r="H63" s="66">
        <f t="shared" si="1"/>
        <v>0</v>
      </c>
      <c r="I63" s="66">
        <f t="shared" si="19"/>
        <v>0</v>
      </c>
      <c r="J63" s="66">
        <f t="shared" si="19"/>
        <v>0</v>
      </c>
      <c r="K63" s="66">
        <f t="shared" si="2"/>
        <v>0</v>
      </c>
      <c r="L63" s="66">
        <f t="shared" si="20"/>
        <v>0</v>
      </c>
      <c r="M63" s="66">
        <f t="shared" si="20"/>
        <v>0</v>
      </c>
      <c r="N63" s="66">
        <f t="shared" si="3"/>
        <v>0</v>
      </c>
    </row>
    <row r="64" spans="1:14" ht="16.5" customHeight="1">
      <c r="A64" s="17">
        <v>3200</v>
      </c>
      <c r="B64" s="20" t="s">
        <v>25</v>
      </c>
      <c r="C64" s="67">
        <f>C65+C66+C67+C68</f>
        <v>0</v>
      </c>
      <c r="D64" s="67">
        <f>D65+D66+D67+D68</f>
        <v>0</v>
      </c>
      <c r="E64" s="67">
        <f t="shared" si="0"/>
        <v>0</v>
      </c>
      <c r="F64" s="67">
        <f>F65+F66+F67+F68</f>
        <v>0</v>
      </c>
      <c r="G64" s="67">
        <f>G65+G66+G67+G68</f>
        <v>0</v>
      </c>
      <c r="H64" s="67">
        <f t="shared" si="1"/>
        <v>0</v>
      </c>
      <c r="I64" s="67">
        <f>I65+I66+I67+I68</f>
        <v>0</v>
      </c>
      <c r="J64" s="67">
        <f>J65+J66+J67+J68</f>
        <v>0</v>
      </c>
      <c r="K64" s="67">
        <f t="shared" si="2"/>
        <v>0</v>
      </c>
      <c r="L64" s="67">
        <f>L65+L66+L67+L68</f>
        <v>0</v>
      </c>
      <c r="M64" s="67">
        <f>M65+M66+M67+M68</f>
        <v>0</v>
      </c>
      <c r="N64" s="67">
        <f t="shared" si="3"/>
        <v>0</v>
      </c>
    </row>
    <row r="65" spans="1:14" ht="30">
      <c r="A65" s="6">
        <v>3210</v>
      </c>
      <c r="B65" s="19" t="s">
        <v>26</v>
      </c>
      <c r="C65" s="66">
        <f>C123+C181+C359+C417+C475+C533+C591+C649+C707</f>
        <v>0</v>
      </c>
      <c r="D65" s="66">
        <f t="shared" si="21"/>
        <v>0</v>
      </c>
      <c r="E65" s="66">
        <f t="shared" si="0"/>
        <v>0</v>
      </c>
      <c r="F65" s="66">
        <f>F123+F181+F359+F417+F475+F533+F591+F649+F707</f>
        <v>0</v>
      </c>
      <c r="G65" s="66">
        <f t="shared" si="18"/>
        <v>0</v>
      </c>
      <c r="H65" s="66">
        <f t="shared" si="1"/>
        <v>0</v>
      </c>
      <c r="I65" s="66">
        <f aca="true" t="shared" si="22" ref="I65:J68">I123+I181+I359+I417+I475+I533+I591+I649+I707</f>
        <v>0</v>
      </c>
      <c r="J65" s="66">
        <f t="shared" si="22"/>
        <v>0</v>
      </c>
      <c r="K65" s="66">
        <f t="shared" si="2"/>
        <v>0</v>
      </c>
      <c r="L65" s="66">
        <f aca="true" t="shared" si="23" ref="L65:M68">L123+L181+L359+L417+L475+L533+L591+L649+L707</f>
        <v>0</v>
      </c>
      <c r="M65" s="66">
        <f t="shared" si="23"/>
        <v>0</v>
      </c>
      <c r="N65" s="66">
        <f t="shared" si="3"/>
        <v>0</v>
      </c>
    </row>
    <row r="66" spans="1:14" ht="30">
      <c r="A66" s="6">
        <v>3220</v>
      </c>
      <c r="B66" s="19" t="s">
        <v>62</v>
      </c>
      <c r="C66" s="66">
        <f>C124+C182+C360+C418+C476+C534+C592+C650+C708</f>
        <v>0</v>
      </c>
      <c r="D66" s="66">
        <f t="shared" si="21"/>
        <v>0</v>
      </c>
      <c r="E66" s="66">
        <f t="shared" si="0"/>
        <v>0</v>
      </c>
      <c r="F66" s="66">
        <f>F124+F182+F360+F418+F476+F534+F592+F650+F708</f>
        <v>0</v>
      </c>
      <c r="G66" s="66">
        <f t="shared" si="18"/>
        <v>0</v>
      </c>
      <c r="H66" s="66">
        <f t="shared" si="1"/>
        <v>0</v>
      </c>
      <c r="I66" s="66">
        <f t="shared" si="22"/>
        <v>0</v>
      </c>
      <c r="J66" s="66">
        <f t="shared" si="22"/>
        <v>0</v>
      </c>
      <c r="K66" s="66">
        <f t="shared" si="2"/>
        <v>0</v>
      </c>
      <c r="L66" s="66">
        <f t="shared" si="23"/>
        <v>0</v>
      </c>
      <c r="M66" s="66">
        <f t="shared" si="23"/>
        <v>0</v>
      </c>
      <c r="N66" s="66">
        <f t="shared" si="3"/>
        <v>0</v>
      </c>
    </row>
    <row r="67" spans="1:14" ht="30">
      <c r="A67" s="6">
        <v>3230</v>
      </c>
      <c r="B67" s="19" t="s">
        <v>63</v>
      </c>
      <c r="C67" s="66">
        <f>C125+C183+C361+C419+C477+C535+C593+C651+C709</f>
        <v>0</v>
      </c>
      <c r="D67" s="66">
        <f t="shared" si="21"/>
        <v>0</v>
      </c>
      <c r="E67" s="66">
        <f t="shared" si="0"/>
        <v>0</v>
      </c>
      <c r="F67" s="66">
        <f>F125+F183+F361+F419+F477+F535+F593+F651+F709</f>
        <v>0</v>
      </c>
      <c r="G67" s="66">
        <f t="shared" si="18"/>
        <v>0</v>
      </c>
      <c r="H67" s="66">
        <f t="shared" si="1"/>
        <v>0</v>
      </c>
      <c r="I67" s="66">
        <f t="shared" si="22"/>
        <v>0</v>
      </c>
      <c r="J67" s="66">
        <f t="shared" si="22"/>
        <v>0</v>
      </c>
      <c r="K67" s="66">
        <f t="shared" si="2"/>
        <v>0</v>
      </c>
      <c r="L67" s="66">
        <f t="shared" si="23"/>
        <v>0</v>
      </c>
      <c r="M67" s="66">
        <f t="shared" si="23"/>
        <v>0</v>
      </c>
      <c r="N67" s="66">
        <f t="shared" si="3"/>
        <v>0</v>
      </c>
    </row>
    <row r="68" spans="1:14" ht="15.75">
      <c r="A68" s="6">
        <v>3240</v>
      </c>
      <c r="B68" s="19" t="s">
        <v>27</v>
      </c>
      <c r="C68" s="66">
        <f>C126+C184+C362+C420+C478+C536+C594+C652+C710</f>
        <v>0</v>
      </c>
      <c r="D68" s="66">
        <f t="shared" si="21"/>
        <v>0</v>
      </c>
      <c r="E68" s="66">
        <f t="shared" si="0"/>
        <v>0</v>
      </c>
      <c r="F68" s="66">
        <f>F126+F184+F362+F420+F478+F536+F594+F652+F710</f>
        <v>0</v>
      </c>
      <c r="G68" s="66">
        <f t="shared" si="18"/>
        <v>0</v>
      </c>
      <c r="H68" s="66">
        <f t="shared" si="1"/>
        <v>0</v>
      </c>
      <c r="I68" s="66">
        <f t="shared" si="22"/>
        <v>0</v>
      </c>
      <c r="J68" s="66">
        <f t="shared" si="22"/>
        <v>0</v>
      </c>
      <c r="K68" s="66">
        <f t="shared" si="2"/>
        <v>0</v>
      </c>
      <c r="L68" s="66">
        <f t="shared" si="23"/>
        <v>0</v>
      </c>
      <c r="M68" s="66">
        <f t="shared" si="23"/>
        <v>0</v>
      </c>
      <c r="N68" s="66">
        <f t="shared" si="3"/>
        <v>0</v>
      </c>
    </row>
    <row r="69" spans="1:14" ht="15.75">
      <c r="A69" s="35"/>
      <c r="B69" s="1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.75">
      <c r="A70" s="57" t="s">
        <v>68</v>
      </c>
      <c r="B70" s="58" t="s">
        <v>107</v>
      </c>
      <c r="C70" s="71">
        <f>C72+C107</f>
        <v>0</v>
      </c>
      <c r="D70" s="71">
        <f>D72+D107</f>
        <v>46763.715</v>
      </c>
      <c r="E70" s="71">
        <f>C70+D70</f>
        <v>46763.715</v>
      </c>
      <c r="F70" s="71">
        <f>F72+F107</f>
        <v>56884.448</v>
      </c>
      <c r="G70" s="71">
        <f>G72+G107</f>
        <v>0</v>
      </c>
      <c r="H70" s="71">
        <f>F70+G70</f>
        <v>56884.448</v>
      </c>
      <c r="I70" s="71">
        <f>I72+I107</f>
        <v>62731.928</v>
      </c>
      <c r="J70" s="71">
        <f>J72+J107</f>
        <v>0</v>
      </c>
      <c r="K70" s="71">
        <f>I70+J70</f>
        <v>62731.928</v>
      </c>
      <c r="L70" s="71">
        <f>L72+L107</f>
        <v>68034.621</v>
      </c>
      <c r="M70" s="71">
        <f>M72+M107</f>
        <v>0</v>
      </c>
      <c r="N70" s="71">
        <f>L70+M70</f>
        <v>68034.621</v>
      </c>
    </row>
    <row r="71" spans="1:14" ht="15.75">
      <c r="A71" s="36"/>
      <c r="B71" s="44" t="s">
        <v>0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5.75">
      <c r="A72" s="17">
        <v>2000</v>
      </c>
      <c r="B72" s="13" t="s">
        <v>5</v>
      </c>
      <c r="C72" s="67">
        <f>C73+C78+C94+C97+C101+C105+C106</f>
        <v>0</v>
      </c>
      <c r="D72" s="67">
        <f>D73+D78+D94+D97+D101+D105+D106+D107</f>
        <v>46763.715</v>
      </c>
      <c r="E72" s="67">
        <f>C72+D72</f>
        <v>46763.715</v>
      </c>
      <c r="F72" s="67">
        <f>F73+F78+F94+F97+F101+F105+F106+F107</f>
        <v>56884.448</v>
      </c>
      <c r="G72" s="67">
        <f>G73+G78+G94+G97+G101+G105+G106+G107</f>
        <v>0</v>
      </c>
      <c r="H72" s="67">
        <f>F72+G72</f>
        <v>56884.448</v>
      </c>
      <c r="I72" s="67">
        <f>I73+I78+I94+I97+I101+I105+I106+I107</f>
        <v>62731.928</v>
      </c>
      <c r="J72" s="67">
        <f>J73+J78+J94+J97+J101+J105+J106+J107</f>
        <v>0</v>
      </c>
      <c r="K72" s="67">
        <f>I72+J72</f>
        <v>62731.928</v>
      </c>
      <c r="L72" s="67">
        <f>L73+L78+L94+L97+L101+L105+L106+L107</f>
        <v>68034.621</v>
      </c>
      <c r="M72" s="67">
        <f>M73+M78+M94+M97+M101+M105+M106+M107</f>
        <v>0</v>
      </c>
      <c r="N72" s="67">
        <f>L72+M72</f>
        <v>68034.621</v>
      </c>
    </row>
    <row r="73" spans="1:14" ht="15.75">
      <c r="A73" s="17">
        <v>2100</v>
      </c>
      <c r="B73" s="13" t="s">
        <v>33</v>
      </c>
      <c r="C73" s="67">
        <f>C75+C77</f>
        <v>0</v>
      </c>
      <c r="D73" s="67">
        <f>D75+D77</f>
        <v>29480.864</v>
      </c>
      <c r="E73" s="67">
        <f aca="true" t="shared" si="24" ref="E73:E126">C73+D73</f>
        <v>29480.864</v>
      </c>
      <c r="F73" s="67">
        <f>F75+F77</f>
        <v>39164.45</v>
      </c>
      <c r="G73" s="67">
        <f>G75+G77</f>
        <v>0</v>
      </c>
      <c r="H73" s="67">
        <f aca="true" t="shared" si="25" ref="H73:H126">F73+G73</f>
        <v>39164.45</v>
      </c>
      <c r="I73" s="67">
        <f>I75+I77</f>
        <v>43807.75</v>
      </c>
      <c r="J73" s="67">
        <f>J75+J77</f>
        <v>0</v>
      </c>
      <c r="K73" s="67">
        <f aca="true" t="shared" si="26" ref="K73:K126">I73+J73</f>
        <v>43807.75</v>
      </c>
      <c r="L73" s="67">
        <f>L75+L77</f>
        <v>48056.19899999999</v>
      </c>
      <c r="M73" s="67">
        <f>M75+M77</f>
        <v>0</v>
      </c>
      <c r="N73" s="67">
        <f aca="true" t="shared" si="27" ref="N73:N126">L73+M73</f>
        <v>48056.19899999999</v>
      </c>
    </row>
    <row r="74" spans="1:14" ht="15.75">
      <c r="A74" s="6">
        <v>2110</v>
      </c>
      <c r="B74" s="5" t="s">
        <v>34</v>
      </c>
      <c r="C74" s="66">
        <f>C75</f>
        <v>0</v>
      </c>
      <c r="D74" s="66">
        <f>D75</f>
        <v>21629.394</v>
      </c>
      <c r="E74" s="66">
        <f t="shared" si="24"/>
        <v>21629.394</v>
      </c>
      <c r="F74" s="66">
        <f>F75</f>
        <v>28734.006</v>
      </c>
      <c r="G74" s="66">
        <f>G75</f>
        <v>0</v>
      </c>
      <c r="H74" s="66">
        <f t="shared" si="25"/>
        <v>28734.006</v>
      </c>
      <c r="I74" s="66">
        <f>I75</f>
        <v>32140.682</v>
      </c>
      <c r="J74" s="66">
        <f>J75</f>
        <v>0</v>
      </c>
      <c r="K74" s="66">
        <f t="shared" si="26"/>
        <v>32140.682</v>
      </c>
      <c r="L74" s="66">
        <f>L75</f>
        <v>35257.666</v>
      </c>
      <c r="M74" s="66">
        <f>M75</f>
        <v>0</v>
      </c>
      <c r="N74" s="66">
        <f t="shared" si="27"/>
        <v>35257.666</v>
      </c>
    </row>
    <row r="75" spans="1:14" ht="15.75">
      <c r="A75" s="6">
        <v>2111</v>
      </c>
      <c r="B75" s="5" t="s">
        <v>6</v>
      </c>
      <c r="C75" s="66"/>
      <c r="D75" s="68">
        <v>21629.394</v>
      </c>
      <c r="E75" s="66">
        <f t="shared" si="24"/>
        <v>21629.394</v>
      </c>
      <c r="F75" s="66">
        <v>28734.006</v>
      </c>
      <c r="G75" s="66"/>
      <c r="H75" s="66">
        <f t="shared" si="25"/>
        <v>28734.006</v>
      </c>
      <c r="I75" s="66">
        <v>32140.682</v>
      </c>
      <c r="J75" s="66"/>
      <c r="K75" s="66">
        <f t="shared" si="26"/>
        <v>32140.682</v>
      </c>
      <c r="L75" s="66">
        <v>35257.666</v>
      </c>
      <c r="M75" s="66"/>
      <c r="N75" s="66">
        <f t="shared" si="27"/>
        <v>35257.666</v>
      </c>
    </row>
    <row r="76" spans="1:14" ht="15.75">
      <c r="A76" s="6">
        <v>2112</v>
      </c>
      <c r="B76" s="5" t="s">
        <v>35</v>
      </c>
      <c r="C76" s="66"/>
      <c r="D76" s="66"/>
      <c r="E76" s="66">
        <f t="shared" si="24"/>
        <v>0</v>
      </c>
      <c r="F76" s="66"/>
      <c r="G76" s="66"/>
      <c r="H76" s="66">
        <f t="shared" si="25"/>
        <v>0</v>
      </c>
      <c r="I76" s="66"/>
      <c r="J76" s="66"/>
      <c r="K76" s="66">
        <f t="shared" si="26"/>
        <v>0</v>
      </c>
      <c r="L76" s="66"/>
      <c r="M76" s="66"/>
      <c r="N76" s="66">
        <f t="shared" si="27"/>
        <v>0</v>
      </c>
    </row>
    <row r="77" spans="1:14" ht="15.75">
      <c r="A77" s="6">
        <v>2120</v>
      </c>
      <c r="B77" s="5" t="s">
        <v>36</v>
      </c>
      <c r="C77" s="66"/>
      <c r="D77" s="68">
        <v>7851.47</v>
      </c>
      <c r="E77" s="66">
        <f t="shared" si="24"/>
        <v>7851.47</v>
      </c>
      <c r="F77" s="66">
        <v>10430.444</v>
      </c>
      <c r="G77" s="66"/>
      <c r="H77" s="66">
        <f t="shared" si="25"/>
        <v>10430.444</v>
      </c>
      <c r="I77" s="66">
        <v>11667.068</v>
      </c>
      <c r="J77" s="66"/>
      <c r="K77" s="66">
        <f t="shared" si="26"/>
        <v>11667.068</v>
      </c>
      <c r="L77" s="66">
        <v>12798.533</v>
      </c>
      <c r="M77" s="66"/>
      <c r="N77" s="66">
        <f t="shared" si="27"/>
        <v>12798.533</v>
      </c>
    </row>
    <row r="78" spans="1:14" ht="15.75">
      <c r="A78" s="17">
        <v>2200</v>
      </c>
      <c r="B78" s="13" t="s">
        <v>37</v>
      </c>
      <c r="C78" s="67">
        <f>C79+C80+C81+C82+C83+C84+C85+C91</f>
        <v>0</v>
      </c>
      <c r="D78" s="67">
        <f>D79+D80+D81+D82+D83+D84+D85+D91</f>
        <v>17207.500999999997</v>
      </c>
      <c r="E78" s="67">
        <f t="shared" si="24"/>
        <v>17207.500999999997</v>
      </c>
      <c r="F78" s="67">
        <f>F79+F80+F81+F82+F83+F84+F85+F91</f>
        <v>17719.998</v>
      </c>
      <c r="G78" s="67">
        <f>G79+G80+G81+G82+G83+G84+G85+G91</f>
        <v>0</v>
      </c>
      <c r="H78" s="67">
        <f t="shared" si="25"/>
        <v>17719.998</v>
      </c>
      <c r="I78" s="67">
        <f>I79+I80+I81+I82+I83+I84+I85+I91</f>
        <v>18924.178</v>
      </c>
      <c r="J78" s="67">
        <f>J79+J80+J81+J82+J83+J84+J85+J91</f>
        <v>0</v>
      </c>
      <c r="K78" s="67">
        <f t="shared" si="26"/>
        <v>18924.178</v>
      </c>
      <c r="L78" s="67">
        <f>L79+L80+L81+L82+L83+L84+L85+L91</f>
        <v>19978.422000000002</v>
      </c>
      <c r="M78" s="67">
        <f>M79+M80+M81+M82+M83+M84+M85+M91</f>
        <v>0</v>
      </c>
      <c r="N78" s="67">
        <f t="shared" si="27"/>
        <v>19978.422000000002</v>
      </c>
    </row>
    <row r="79" spans="1:14" ht="15.75">
      <c r="A79" s="6">
        <v>2210</v>
      </c>
      <c r="B79" s="5" t="s">
        <v>38</v>
      </c>
      <c r="C79" s="66"/>
      <c r="D79" s="69">
        <v>28</v>
      </c>
      <c r="E79" s="66">
        <f t="shared" si="24"/>
        <v>28</v>
      </c>
      <c r="F79" s="66">
        <v>0</v>
      </c>
      <c r="G79" s="66"/>
      <c r="H79" s="66">
        <f t="shared" si="25"/>
        <v>0</v>
      </c>
      <c r="I79" s="66">
        <v>0</v>
      </c>
      <c r="J79" s="66"/>
      <c r="K79" s="66">
        <f t="shared" si="26"/>
        <v>0</v>
      </c>
      <c r="L79" s="66"/>
      <c r="M79" s="66"/>
      <c r="N79" s="66">
        <f t="shared" si="27"/>
        <v>0</v>
      </c>
    </row>
    <row r="80" spans="1:14" ht="15.75">
      <c r="A80" s="6">
        <v>2220</v>
      </c>
      <c r="B80" s="5" t="s">
        <v>39</v>
      </c>
      <c r="C80" s="66"/>
      <c r="D80" s="69">
        <v>4.393</v>
      </c>
      <c r="E80" s="66">
        <f t="shared" si="24"/>
        <v>4.393</v>
      </c>
      <c r="F80" s="66">
        <v>4.92</v>
      </c>
      <c r="G80" s="66"/>
      <c r="H80" s="66">
        <f t="shared" si="25"/>
        <v>4.92</v>
      </c>
      <c r="I80" s="66">
        <v>5.319</v>
      </c>
      <c r="J80" s="66"/>
      <c r="K80" s="66">
        <f t="shared" si="26"/>
        <v>5.319</v>
      </c>
      <c r="L80" s="66">
        <v>5.612</v>
      </c>
      <c r="M80" s="66"/>
      <c r="N80" s="66">
        <f t="shared" si="27"/>
        <v>5.612</v>
      </c>
    </row>
    <row r="81" spans="1:14" ht="15.75">
      <c r="A81" s="6">
        <v>2230</v>
      </c>
      <c r="B81" s="5" t="s">
        <v>7</v>
      </c>
      <c r="C81" s="66"/>
      <c r="D81" s="69">
        <v>5498.793</v>
      </c>
      <c r="E81" s="66">
        <f t="shared" si="24"/>
        <v>5498.793</v>
      </c>
      <c r="F81" s="66">
        <v>6246.757</v>
      </c>
      <c r="G81" s="66"/>
      <c r="H81" s="66">
        <f t="shared" si="25"/>
        <v>6246.757</v>
      </c>
      <c r="I81" s="66">
        <v>6752.744</v>
      </c>
      <c r="J81" s="66"/>
      <c r="K81" s="66">
        <f t="shared" si="26"/>
        <v>6752.744</v>
      </c>
      <c r="L81" s="66">
        <v>7124.145</v>
      </c>
      <c r="M81" s="66"/>
      <c r="N81" s="66">
        <f t="shared" si="27"/>
        <v>7124.145</v>
      </c>
    </row>
    <row r="82" spans="1:14" ht="15.75">
      <c r="A82" s="6">
        <v>2240</v>
      </c>
      <c r="B82" s="5" t="s">
        <v>8</v>
      </c>
      <c r="C82" s="66"/>
      <c r="D82" s="82">
        <f>757.423-44.77</f>
        <v>712.653</v>
      </c>
      <c r="E82" s="66">
        <f t="shared" si="24"/>
        <v>712.653</v>
      </c>
      <c r="F82" s="66">
        <v>885.423</v>
      </c>
      <c r="G82" s="66"/>
      <c r="H82" s="66">
        <f t="shared" si="25"/>
        <v>885.423</v>
      </c>
      <c r="I82" s="66">
        <v>957.142</v>
      </c>
      <c r="J82" s="66"/>
      <c r="K82" s="66">
        <f t="shared" si="26"/>
        <v>957.142</v>
      </c>
      <c r="L82" s="66">
        <v>1009.785</v>
      </c>
      <c r="M82" s="66"/>
      <c r="N82" s="66">
        <f t="shared" si="27"/>
        <v>1009.785</v>
      </c>
    </row>
    <row r="83" spans="1:14" ht="15.75">
      <c r="A83" s="6">
        <v>2250</v>
      </c>
      <c r="B83" s="5" t="s">
        <v>10</v>
      </c>
      <c r="C83" s="66"/>
      <c r="D83" s="66"/>
      <c r="E83" s="66">
        <f t="shared" si="24"/>
        <v>0</v>
      </c>
      <c r="F83" s="66"/>
      <c r="G83" s="66"/>
      <c r="H83" s="66">
        <f t="shared" si="25"/>
        <v>0</v>
      </c>
      <c r="I83" s="66"/>
      <c r="J83" s="66"/>
      <c r="K83" s="66">
        <f t="shared" si="26"/>
        <v>0</v>
      </c>
      <c r="L83" s="66">
        <v>0</v>
      </c>
      <c r="M83" s="66"/>
      <c r="N83" s="66">
        <f t="shared" si="27"/>
        <v>0</v>
      </c>
    </row>
    <row r="84" spans="1:14" ht="15.75">
      <c r="A84" s="6">
        <v>2260</v>
      </c>
      <c r="B84" s="5" t="s">
        <v>40</v>
      </c>
      <c r="C84" s="66"/>
      <c r="D84" s="66"/>
      <c r="E84" s="66">
        <f t="shared" si="24"/>
        <v>0</v>
      </c>
      <c r="F84" s="66"/>
      <c r="G84" s="66"/>
      <c r="H84" s="66">
        <f t="shared" si="25"/>
        <v>0</v>
      </c>
      <c r="I84" s="66"/>
      <c r="J84" s="66"/>
      <c r="K84" s="66">
        <f t="shared" si="26"/>
        <v>0</v>
      </c>
      <c r="L84" s="66"/>
      <c r="M84" s="66"/>
      <c r="N84" s="66">
        <f t="shared" si="27"/>
        <v>0</v>
      </c>
    </row>
    <row r="85" spans="1:14" ht="15.75">
      <c r="A85" s="6">
        <v>2270</v>
      </c>
      <c r="B85" s="5" t="s">
        <v>11</v>
      </c>
      <c r="C85" s="66">
        <f>C86+C87+C88+C89+C90</f>
        <v>0</v>
      </c>
      <c r="D85" s="66">
        <f>D86+D87+D88+D89+D90</f>
        <v>10963.661999999998</v>
      </c>
      <c r="E85" s="66">
        <f t="shared" si="24"/>
        <v>10963.661999999998</v>
      </c>
      <c r="F85" s="66">
        <f>F86+F87+F88+F89+F90</f>
        <v>10554.398000000001</v>
      </c>
      <c r="G85" s="66">
        <f>G86+G87+G88+G89+G90</f>
        <v>0</v>
      </c>
      <c r="H85" s="66">
        <f t="shared" si="25"/>
        <v>10554.398000000001</v>
      </c>
      <c r="I85" s="66">
        <f>I86+I87+I88+I89+I90</f>
        <v>11178.163999999999</v>
      </c>
      <c r="J85" s="66">
        <f>J86+J87+J88+J89+J90</f>
        <v>0</v>
      </c>
      <c r="K85" s="66">
        <f t="shared" si="26"/>
        <v>11178.163999999999</v>
      </c>
      <c r="L85" s="66">
        <f>L86+L87+L88+L89+L90</f>
        <v>11806.377</v>
      </c>
      <c r="M85" s="66">
        <f>M86+M87+M88+M89+M90</f>
        <v>0</v>
      </c>
      <c r="N85" s="66">
        <f t="shared" si="27"/>
        <v>11806.377</v>
      </c>
    </row>
    <row r="86" spans="1:14" ht="15.75">
      <c r="A86" s="6">
        <v>2271</v>
      </c>
      <c r="B86" s="5" t="s">
        <v>12</v>
      </c>
      <c r="C86" s="66"/>
      <c r="D86" s="69">
        <v>7402.819</v>
      </c>
      <c r="E86" s="66">
        <f t="shared" si="24"/>
        <v>7402.819</v>
      </c>
      <c r="F86" s="66">
        <v>7028.527</v>
      </c>
      <c r="G86" s="66"/>
      <c r="H86" s="66">
        <f t="shared" si="25"/>
        <v>7028.527</v>
      </c>
      <c r="I86" s="66">
        <v>7443.913</v>
      </c>
      <c r="J86" s="66"/>
      <c r="K86" s="66">
        <f t="shared" si="26"/>
        <v>7443.913</v>
      </c>
      <c r="L86" s="66">
        <v>7862.261</v>
      </c>
      <c r="M86" s="66"/>
      <c r="N86" s="66">
        <f t="shared" si="27"/>
        <v>7862.261</v>
      </c>
    </row>
    <row r="87" spans="1:14" ht="15.75">
      <c r="A87" s="6">
        <v>2272</v>
      </c>
      <c r="B87" s="5" t="s">
        <v>41</v>
      </c>
      <c r="C87" s="66"/>
      <c r="D87" s="69">
        <v>439.672</v>
      </c>
      <c r="E87" s="66">
        <f t="shared" si="24"/>
        <v>439.672</v>
      </c>
      <c r="F87" s="66">
        <v>367.545</v>
      </c>
      <c r="G87" s="66"/>
      <c r="H87" s="66">
        <f t="shared" si="25"/>
        <v>367.545</v>
      </c>
      <c r="I87" s="66">
        <v>389.267</v>
      </c>
      <c r="J87" s="66"/>
      <c r="K87" s="66">
        <f t="shared" si="26"/>
        <v>389.267</v>
      </c>
      <c r="L87" s="66">
        <v>411.144</v>
      </c>
      <c r="M87" s="66"/>
      <c r="N87" s="66">
        <f t="shared" si="27"/>
        <v>411.144</v>
      </c>
    </row>
    <row r="88" spans="1:14" ht="15.75">
      <c r="A88" s="6">
        <v>2273</v>
      </c>
      <c r="B88" s="5" t="s">
        <v>13</v>
      </c>
      <c r="C88" s="66"/>
      <c r="D88" s="69">
        <v>2418.647</v>
      </c>
      <c r="E88" s="66">
        <f t="shared" si="24"/>
        <v>2418.647</v>
      </c>
      <c r="F88" s="66">
        <v>2434.341</v>
      </c>
      <c r="G88" s="66"/>
      <c r="H88" s="66">
        <f t="shared" si="25"/>
        <v>2434.341</v>
      </c>
      <c r="I88" s="66">
        <v>2578.211</v>
      </c>
      <c r="J88" s="66"/>
      <c r="K88" s="66">
        <f t="shared" si="26"/>
        <v>2578.211</v>
      </c>
      <c r="L88" s="66">
        <v>2723.106</v>
      </c>
      <c r="M88" s="66"/>
      <c r="N88" s="66">
        <f t="shared" si="27"/>
        <v>2723.106</v>
      </c>
    </row>
    <row r="89" spans="1:14" ht="15.75">
      <c r="A89" s="6">
        <v>2274</v>
      </c>
      <c r="B89" s="5" t="s">
        <v>14</v>
      </c>
      <c r="C89" s="66"/>
      <c r="D89" s="69">
        <v>702.524</v>
      </c>
      <c r="E89" s="66">
        <f t="shared" si="24"/>
        <v>702.524</v>
      </c>
      <c r="F89" s="66">
        <v>723.985</v>
      </c>
      <c r="G89" s="66"/>
      <c r="H89" s="66">
        <f t="shared" si="25"/>
        <v>723.985</v>
      </c>
      <c r="I89" s="66">
        <v>766.773</v>
      </c>
      <c r="J89" s="66"/>
      <c r="K89" s="66">
        <f t="shared" si="26"/>
        <v>766.773</v>
      </c>
      <c r="L89" s="66">
        <v>809.866</v>
      </c>
      <c r="M89" s="66"/>
      <c r="N89" s="66">
        <f t="shared" si="27"/>
        <v>809.866</v>
      </c>
    </row>
    <row r="90" spans="1:14" ht="15.75">
      <c r="A90" s="6">
        <v>2275</v>
      </c>
      <c r="B90" s="5" t="s">
        <v>15</v>
      </c>
      <c r="C90" s="66"/>
      <c r="D90" s="66"/>
      <c r="E90" s="66">
        <f t="shared" si="24"/>
        <v>0</v>
      </c>
      <c r="F90" s="66"/>
      <c r="G90" s="66"/>
      <c r="H90" s="66">
        <f t="shared" si="25"/>
        <v>0</v>
      </c>
      <c r="I90" s="66"/>
      <c r="J90" s="66"/>
      <c r="K90" s="66">
        <f t="shared" si="26"/>
        <v>0</v>
      </c>
      <c r="L90" s="66"/>
      <c r="M90" s="66"/>
      <c r="N90" s="66">
        <f t="shared" si="27"/>
        <v>0</v>
      </c>
    </row>
    <row r="91" spans="1:14" ht="30">
      <c r="A91" s="6">
        <v>2280</v>
      </c>
      <c r="B91" s="19" t="s">
        <v>16</v>
      </c>
      <c r="C91" s="66">
        <f>C92+C93</f>
        <v>0</v>
      </c>
      <c r="D91" s="66">
        <f>D92+D93</f>
        <v>0</v>
      </c>
      <c r="E91" s="66">
        <f t="shared" si="24"/>
        <v>0</v>
      </c>
      <c r="F91" s="66">
        <f>F92+F93</f>
        <v>28.5</v>
      </c>
      <c r="G91" s="66">
        <f>G92+G93</f>
        <v>0</v>
      </c>
      <c r="H91" s="66">
        <f t="shared" si="25"/>
        <v>28.5</v>
      </c>
      <c r="I91" s="66">
        <f>I92+I93</f>
        <v>30.809</v>
      </c>
      <c r="J91" s="66">
        <f>J92+J93</f>
        <v>0</v>
      </c>
      <c r="K91" s="66">
        <f t="shared" si="26"/>
        <v>30.809</v>
      </c>
      <c r="L91" s="66">
        <f>L92+L93</f>
        <v>32.503</v>
      </c>
      <c r="M91" s="66">
        <f>M92+M93</f>
        <v>0</v>
      </c>
      <c r="N91" s="66">
        <f t="shared" si="27"/>
        <v>32.503</v>
      </c>
    </row>
    <row r="92" spans="1:14" ht="30">
      <c r="A92" s="6">
        <v>2281</v>
      </c>
      <c r="B92" s="19" t="s">
        <v>42</v>
      </c>
      <c r="C92" s="66"/>
      <c r="D92" s="66"/>
      <c r="E92" s="66">
        <f t="shared" si="24"/>
        <v>0</v>
      </c>
      <c r="F92" s="66"/>
      <c r="G92" s="66"/>
      <c r="H92" s="66">
        <f t="shared" si="25"/>
        <v>0</v>
      </c>
      <c r="I92" s="66"/>
      <c r="J92" s="66"/>
      <c r="K92" s="66">
        <f t="shared" si="26"/>
        <v>0</v>
      </c>
      <c r="L92" s="66"/>
      <c r="M92" s="66"/>
      <c r="N92" s="66">
        <f t="shared" si="27"/>
        <v>0</v>
      </c>
    </row>
    <row r="93" spans="1:14" ht="30">
      <c r="A93" s="6">
        <v>2282</v>
      </c>
      <c r="B93" s="19" t="s">
        <v>17</v>
      </c>
      <c r="C93" s="66"/>
      <c r="D93" s="66"/>
      <c r="E93" s="66">
        <f t="shared" si="24"/>
        <v>0</v>
      </c>
      <c r="F93" s="66">
        <v>28.5</v>
      </c>
      <c r="G93" s="66"/>
      <c r="H93" s="66">
        <f t="shared" si="25"/>
        <v>28.5</v>
      </c>
      <c r="I93" s="66">
        <v>30.809</v>
      </c>
      <c r="J93" s="66"/>
      <c r="K93" s="66">
        <f t="shared" si="26"/>
        <v>30.809</v>
      </c>
      <c r="L93" s="66">
        <v>32.503</v>
      </c>
      <c r="M93" s="66"/>
      <c r="N93" s="66">
        <f t="shared" si="27"/>
        <v>32.503</v>
      </c>
    </row>
    <row r="94" spans="1:14" ht="15.75">
      <c r="A94" s="17">
        <v>2400</v>
      </c>
      <c r="B94" s="13" t="s">
        <v>43</v>
      </c>
      <c r="C94" s="67">
        <f>C95+C96</f>
        <v>0</v>
      </c>
      <c r="D94" s="67">
        <f>D95+D96</f>
        <v>0</v>
      </c>
      <c r="E94" s="67">
        <f t="shared" si="24"/>
        <v>0</v>
      </c>
      <c r="F94" s="67">
        <f>F95+F96</f>
        <v>0</v>
      </c>
      <c r="G94" s="67">
        <f>G95+G96</f>
        <v>0</v>
      </c>
      <c r="H94" s="67">
        <f t="shared" si="25"/>
        <v>0</v>
      </c>
      <c r="I94" s="67">
        <f>I95+I96</f>
        <v>0</v>
      </c>
      <c r="J94" s="67">
        <f>J95+J96</f>
        <v>0</v>
      </c>
      <c r="K94" s="67">
        <f t="shared" si="26"/>
        <v>0</v>
      </c>
      <c r="L94" s="67">
        <f>L95+L96</f>
        <v>0</v>
      </c>
      <c r="M94" s="67">
        <f>M95+M96</f>
        <v>0</v>
      </c>
      <c r="N94" s="67">
        <f t="shared" si="27"/>
        <v>0</v>
      </c>
    </row>
    <row r="95" spans="1:14" ht="15.75">
      <c r="A95" s="6">
        <v>2410</v>
      </c>
      <c r="B95" s="5" t="s">
        <v>44</v>
      </c>
      <c r="C95" s="66"/>
      <c r="D95" s="66"/>
      <c r="E95" s="66">
        <f t="shared" si="24"/>
        <v>0</v>
      </c>
      <c r="F95" s="66"/>
      <c r="G95" s="66"/>
      <c r="H95" s="66">
        <f t="shared" si="25"/>
        <v>0</v>
      </c>
      <c r="I95" s="66"/>
      <c r="J95" s="66"/>
      <c r="K95" s="66">
        <f t="shared" si="26"/>
        <v>0</v>
      </c>
      <c r="L95" s="66"/>
      <c r="M95" s="66"/>
      <c r="N95" s="66">
        <f t="shared" si="27"/>
        <v>0</v>
      </c>
    </row>
    <row r="96" spans="1:14" ht="15.75">
      <c r="A96" s="6">
        <v>2420</v>
      </c>
      <c r="B96" s="5" t="s">
        <v>45</v>
      </c>
      <c r="C96" s="66"/>
      <c r="D96" s="66"/>
      <c r="E96" s="66">
        <f t="shared" si="24"/>
        <v>0</v>
      </c>
      <c r="F96" s="66"/>
      <c r="G96" s="66"/>
      <c r="H96" s="66">
        <f t="shared" si="25"/>
        <v>0</v>
      </c>
      <c r="I96" s="66"/>
      <c r="J96" s="66"/>
      <c r="K96" s="66">
        <f t="shared" si="26"/>
        <v>0</v>
      </c>
      <c r="L96" s="66"/>
      <c r="M96" s="66"/>
      <c r="N96" s="66">
        <f t="shared" si="27"/>
        <v>0</v>
      </c>
    </row>
    <row r="97" spans="1:14" ht="15.75">
      <c r="A97" s="17">
        <v>2600</v>
      </c>
      <c r="B97" s="13" t="s">
        <v>46</v>
      </c>
      <c r="C97" s="67">
        <f>C98+C99+C100</f>
        <v>0</v>
      </c>
      <c r="D97" s="67">
        <f>D98+D99+D100</f>
        <v>0</v>
      </c>
      <c r="E97" s="67">
        <f t="shared" si="24"/>
        <v>0</v>
      </c>
      <c r="F97" s="67">
        <f>F98+F99+F100</f>
        <v>0</v>
      </c>
      <c r="G97" s="67">
        <f>G98+G99+G100</f>
        <v>0</v>
      </c>
      <c r="H97" s="67">
        <f t="shared" si="25"/>
        <v>0</v>
      </c>
      <c r="I97" s="67">
        <f>I98+I99+I100</f>
        <v>0</v>
      </c>
      <c r="J97" s="67">
        <f>J98+J99+J100</f>
        <v>0</v>
      </c>
      <c r="K97" s="67">
        <f t="shared" si="26"/>
        <v>0</v>
      </c>
      <c r="L97" s="67">
        <f>L98+L99+L100</f>
        <v>0</v>
      </c>
      <c r="M97" s="67">
        <f>M98+M99+M100</f>
        <v>0</v>
      </c>
      <c r="N97" s="67">
        <f t="shared" si="27"/>
        <v>0</v>
      </c>
    </row>
    <row r="98" spans="1:14" ht="30">
      <c r="A98" s="6">
        <v>2610</v>
      </c>
      <c r="B98" s="19" t="s">
        <v>47</v>
      </c>
      <c r="C98" s="66"/>
      <c r="D98" s="66"/>
      <c r="E98" s="66">
        <f t="shared" si="24"/>
        <v>0</v>
      </c>
      <c r="F98" s="66"/>
      <c r="G98" s="66"/>
      <c r="H98" s="66">
        <f t="shared" si="25"/>
        <v>0</v>
      </c>
      <c r="I98" s="66"/>
      <c r="J98" s="66"/>
      <c r="K98" s="66">
        <f t="shared" si="26"/>
        <v>0</v>
      </c>
      <c r="L98" s="66"/>
      <c r="M98" s="66"/>
      <c r="N98" s="66">
        <f t="shared" si="27"/>
        <v>0</v>
      </c>
    </row>
    <row r="99" spans="1:14" ht="30">
      <c r="A99" s="6">
        <v>2620</v>
      </c>
      <c r="B99" s="19" t="s">
        <v>48</v>
      </c>
      <c r="C99" s="66"/>
      <c r="D99" s="66"/>
      <c r="E99" s="66">
        <f t="shared" si="24"/>
        <v>0</v>
      </c>
      <c r="F99" s="66"/>
      <c r="G99" s="66"/>
      <c r="H99" s="66">
        <f t="shared" si="25"/>
        <v>0</v>
      </c>
      <c r="I99" s="66"/>
      <c r="J99" s="66"/>
      <c r="K99" s="66">
        <f t="shared" si="26"/>
        <v>0</v>
      </c>
      <c r="L99" s="66"/>
      <c r="M99" s="66"/>
      <c r="N99" s="66">
        <f t="shared" si="27"/>
        <v>0</v>
      </c>
    </row>
    <row r="100" spans="1:14" ht="30">
      <c r="A100" s="6">
        <v>2630</v>
      </c>
      <c r="B100" s="19" t="s">
        <v>49</v>
      </c>
      <c r="C100" s="66"/>
      <c r="D100" s="66"/>
      <c r="E100" s="66">
        <f t="shared" si="24"/>
        <v>0</v>
      </c>
      <c r="F100" s="66"/>
      <c r="G100" s="66"/>
      <c r="H100" s="66">
        <f t="shared" si="25"/>
        <v>0</v>
      </c>
      <c r="I100" s="66"/>
      <c r="J100" s="66"/>
      <c r="K100" s="66">
        <f t="shared" si="26"/>
        <v>0</v>
      </c>
      <c r="L100" s="66"/>
      <c r="M100" s="66"/>
      <c r="N100" s="66">
        <f t="shared" si="27"/>
        <v>0</v>
      </c>
    </row>
    <row r="101" spans="1:14" ht="15.75">
      <c r="A101" s="17">
        <v>2700</v>
      </c>
      <c r="B101" s="13" t="s">
        <v>50</v>
      </c>
      <c r="C101" s="67">
        <f>C102+C103+C104</f>
        <v>0</v>
      </c>
      <c r="D101" s="67">
        <f>D102+D103+D104</f>
        <v>0</v>
      </c>
      <c r="E101" s="67">
        <f t="shared" si="24"/>
        <v>0</v>
      </c>
      <c r="F101" s="67">
        <f>F102+F103+F104</f>
        <v>0</v>
      </c>
      <c r="G101" s="67">
        <f>G102+G103+G104</f>
        <v>0</v>
      </c>
      <c r="H101" s="67">
        <f t="shared" si="25"/>
        <v>0</v>
      </c>
      <c r="I101" s="67">
        <f>I102+I103+I104</f>
        <v>0</v>
      </c>
      <c r="J101" s="67">
        <f>J102+J103+J104</f>
        <v>0</v>
      </c>
      <c r="K101" s="67">
        <f t="shared" si="26"/>
        <v>0</v>
      </c>
      <c r="L101" s="67">
        <f>L102+L103+L104</f>
        <v>0</v>
      </c>
      <c r="M101" s="67">
        <f>M102+M103+M104</f>
        <v>0</v>
      </c>
      <c r="N101" s="67">
        <f t="shared" si="27"/>
        <v>0</v>
      </c>
    </row>
    <row r="102" spans="1:14" ht="15.75">
      <c r="A102" s="6">
        <v>2710</v>
      </c>
      <c r="B102" s="5" t="s">
        <v>18</v>
      </c>
      <c r="C102" s="66"/>
      <c r="D102" s="66"/>
      <c r="E102" s="66">
        <f t="shared" si="24"/>
        <v>0</v>
      </c>
      <c r="F102" s="66"/>
      <c r="G102" s="66"/>
      <c r="H102" s="66">
        <f t="shared" si="25"/>
        <v>0</v>
      </c>
      <c r="I102" s="66"/>
      <c r="J102" s="66"/>
      <c r="K102" s="66">
        <f t="shared" si="26"/>
        <v>0</v>
      </c>
      <c r="L102" s="66"/>
      <c r="M102" s="66"/>
      <c r="N102" s="66">
        <f t="shared" si="27"/>
        <v>0</v>
      </c>
    </row>
    <row r="103" spans="1:14" ht="15.75">
      <c r="A103" s="6">
        <v>2720</v>
      </c>
      <c r="B103" s="5" t="s">
        <v>19</v>
      </c>
      <c r="C103" s="66"/>
      <c r="D103" s="66"/>
      <c r="E103" s="66">
        <f t="shared" si="24"/>
        <v>0</v>
      </c>
      <c r="F103" s="66"/>
      <c r="G103" s="66"/>
      <c r="H103" s="66">
        <f t="shared" si="25"/>
        <v>0</v>
      </c>
      <c r="I103" s="66"/>
      <c r="J103" s="66"/>
      <c r="K103" s="66">
        <f t="shared" si="26"/>
        <v>0</v>
      </c>
      <c r="L103" s="66"/>
      <c r="M103" s="66"/>
      <c r="N103" s="66">
        <f t="shared" si="27"/>
        <v>0</v>
      </c>
    </row>
    <row r="104" spans="1:14" ht="15.75">
      <c r="A104" s="6">
        <v>2730</v>
      </c>
      <c r="B104" s="5" t="s">
        <v>51</v>
      </c>
      <c r="C104" s="66"/>
      <c r="D104" s="66"/>
      <c r="E104" s="66">
        <f t="shared" si="24"/>
        <v>0</v>
      </c>
      <c r="F104" s="66"/>
      <c r="G104" s="66"/>
      <c r="H104" s="66">
        <f t="shared" si="25"/>
        <v>0</v>
      </c>
      <c r="I104" s="66"/>
      <c r="J104" s="66"/>
      <c r="K104" s="66">
        <f t="shared" si="26"/>
        <v>0</v>
      </c>
      <c r="L104" s="66"/>
      <c r="M104" s="66"/>
      <c r="N104" s="66">
        <f t="shared" si="27"/>
        <v>0</v>
      </c>
    </row>
    <row r="105" spans="1:14" ht="16.5" customHeight="1">
      <c r="A105" s="17">
        <v>2800</v>
      </c>
      <c r="B105" s="13" t="s">
        <v>9</v>
      </c>
      <c r="C105" s="67"/>
      <c r="D105" s="70">
        <v>75.35</v>
      </c>
      <c r="E105" s="67">
        <f t="shared" si="24"/>
        <v>75.35</v>
      </c>
      <c r="F105" s="67"/>
      <c r="G105" s="67"/>
      <c r="H105" s="67">
        <f t="shared" si="25"/>
        <v>0</v>
      </c>
      <c r="I105" s="67"/>
      <c r="J105" s="67"/>
      <c r="K105" s="67">
        <f t="shared" si="26"/>
        <v>0</v>
      </c>
      <c r="L105" s="67"/>
      <c r="M105" s="67"/>
      <c r="N105" s="67">
        <f t="shared" si="27"/>
        <v>0</v>
      </c>
    </row>
    <row r="106" spans="1:14" ht="15.75">
      <c r="A106" s="17">
        <v>2900</v>
      </c>
      <c r="B106" s="13" t="s">
        <v>28</v>
      </c>
      <c r="C106" s="67"/>
      <c r="D106" s="67"/>
      <c r="E106" s="67">
        <f t="shared" si="24"/>
        <v>0</v>
      </c>
      <c r="F106" s="67"/>
      <c r="G106" s="67"/>
      <c r="H106" s="67">
        <f t="shared" si="25"/>
        <v>0</v>
      </c>
      <c r="I106" s="67"/>
      <c r="J106" s="67"/>
      <c r="K106" s="67">
        <f t="shared" si="26"/>
        <v>0</v>
      </c>
      <c r="L106" s="67"/>
      <c r="M106" s="67"/>
      <c r="N106" s="67">
        <f t="shared" si="27"/>
        <v>0</v>
      </c>
    </row>
    <row r="107" spans="1:14" ht="15.75">
      <c r="A107" s="17">
        <v>3000</v>
      </c>
      <c r="B107" s="13" t="s">
        <v>20</v>
      </c>
      <c r="C107" s="67">
        <f>C108+C122</f>
        <v>0</v>
      </c>
      <c r="D107" s="67">
        <f>D108+D122</f>
        <v>0</v>
      </c>
      <c r="E107" s="67">
        <f t="shared" si="24"/>
        <v>0</v>
      </c>
      <c r="F107" s="67">
        <f>F108+F122</f>
        <v>0</v>
      </c>
      <c r="G107" s="67">
        <f>G108+G122</f>
        <v>0</v>
      </c>
      <c r="H107" s="67">
        <f t="shared" si="25"/>
        <v>0</v>
      </c>
      <c r="I107" s="67">
        <f>I108+I122</f>
        <v>0</v>
      </c>
      <c r="J107" s="67">
        <f>J108+J122</f>
        <v>0</v>
      </c>
      <c r="K107" s="67">
        <f t="shared" si="26"/>
        <v>0</v>
      </c>
      <c r="L107" s="67">
        <f>L108+L122</f>
        <v>0</v>
      </c>
      <c r="M107" s="67">
        <f>M108+M122</f>
        <v>0</v>
      </c>
      <c r="N107" s="67">
        <f t="shared" si="27"/>
        <v>0</v>
      </c>
    </row>
    <row r="108" spans="1:14" ht="15.75">
      <c r="A108" s="17">
        <v>3100</v>
      </c>
      <c r="B108" s="13" t="s">
        <v>52</v>
      </c>
      <c r="C108" s="67">
        <f>C109+C110+C113+C116+C120+C121</f>
        <v>0</v>
      </c>
      <c r="D108" s="67">
        <f>D109+D110+D113+D116+D120+D121</f>
        <v>0</v>
      </c>
      <c r="E108" s="67">
        <f t="shared" si="24"/>
        <v>0</v>
      </c>
      <c r="F108" s="67">
        <f>F109+F110+F113+F116+F120+F121</f>
        <v>0</v>
      </c>
      <c r="G108" s="67">
        <f>G109+G110+G113+G116+G120+G121</f>
        <v>0</v>
      </c>
      <c r="H108" s="67">
        <f t="shared" si="25"/>
        <v>0</v>
      </c>
      <c r="I108" s="67">
        <f>I109+I110+I113+I116+I120+I121</f>
        <v>0</v>
      </c>
      <c r="J108" s="67">
        <f>J109+J110+J113+J116+J120+J121</f>
        <v>0</v>
      </c>
      <c r="K108" s="67">
        <f t="shared" si="26"/>
        <v>0</v>
      </c>
      <c r="L108" s="67">
        <f>L109+L110+L113+L116+L120+L121</f>
        <v>0</v>
      </c>
      <c r="M108" s="67">
        <f>M109+M110+M113+M116+M120+M121</f>
        <v>0</v>
      </c>
      <c r="N108" s="67">
        <f t="shared" si="27"/>
        <v>0</v>
      </c>
    </row>
    <row r="109" spans="1:14" ht="30">
      <c r="A109" s="6">
        <v>3110</v>
      </c>
      <c r="B109" s="19" t="s">
        <v>53</v>
      </c>
      <c r="C109" s="66"/>
      <c r="D109" s="66"/>
      <c r="E109" s="66">
        <f t="shared" si="24"/>
        <v>0</v>
      </c>
      <c r="F109" s="66"/>
      <c r="G109" s="66"/>
      <c r="H109" s="66">
        <f t="shared" si="25"/>
        <v>0</v>
      </c>
      <c r="I109" s="66"/>
      <c r="J109" s="66"/>
      <c r="K109" s="66">
        <f t="shared" si="26"/>
        <v>0</v>
      </c>
      <c r="L109" s="66"/>
      <c r="M109" s="66"/>
      <c r="N109" s="66">
        <f t="shared" si="27"/>
        <v>0</v>
      </c>
    </row>
    <row r="110" spans="1:14" ht="15.75">
      <c r="A110" s="6">
        <v>3120</v>
      </c>
      <c r="B110" s="19" t="s">
        <v>21</v>
      </c>
      <c r="C110" s="66">
        <f>C111+C112</f>
        <v>0</v>
      </c>
      <c r="D110" s="66">
        <f>D111+D112</f>
        <v>0</v>
      </c>
      <c r="E110" s="66">
        <f t="shared" si="24"/>
        <v>0</v>
      </c>
      <c r="F110" s="66">
        <f>F111+F112</f>
        <v>0</v>
      </c>
      <c r="G110" s="66">
        <f>G111+G112</f>
        <v>0</v>
      </c>
      <c r="H110" s="66">
        <f t="shared" si="25"/>
        <v>0</v>
      </c>
      <c r="I110" s="66">
        <f>I111+I112</f>
        <v>0</v>
      </c>
      <c r="J110" s="66">
        <f>J111+J112</f>
        <v>0</v>
      </c>
      <c r="K110" s="66">
        <f t="shared" si="26"/>
        <v>0</v>
      </c>
      <c r="L110" s="66">
        <f>L111+L112</f>
        <v>0</v>
      </c>
      <c r="M110" s="66">
        <f>M111+M112</f>
        <v>0</v>
      </c>
      <c r="N110" s="66">
        <f t="shared" si="27"/>
        <v>0</v>
      </c>
    </row>
    <row r="111" spans="1:14" ht="15.75">
      <c r="A111" s="6">
        <v>3121</v>
      </c>
      <c r="B111" s="19" t="s">
        <v>54</v>
      </c>
      <c r="C111" s="66"/>
      <c r="D111" s="66"/>
      <c r="E111" s="66">
        <f t="shared" si="24"/>
        <v>0</v>
      </c>
      <c r="F111" s="66"/>
      <c r="G111" s="66"/>
      <c r="H111" s="66">
        <f t="shared" si="25"/>
        <v>0</v>
      </c>
      <c r="I111" s="66"/>
      <c r="J111" s="66"/>
      <c r="K111" s="66">
        <f t="shared" si="26"/>
        <v>0</v>
      </c>
      <c r="L111" s="66"/>
      <c r="M111" s="66"/>
      <c r="N111" s="66">
        <f t="shared" si="27"/>
        <v>0</v>
      </c>
    </row>
    <row r="112" spans="1:14" ht="15.75">
      <c r="A112" s="6">
        <v>3122</v>
      </c>
      <c r="B112" s="19" t="s">
        <v>55</v>
      </c>
      <c r="C112" s="66"/>
      <c r="D112" s="66"/>
      <c r="E112" s="66">
        <f t="shared" si="24"/>
        <v>0</v>
      </c>
      <c r="F112" s="66"/>
      <c r="G112" s="66"/>
      <c r="H112" s="66">
        <f t="shared" si="25"/>
        <v>0</v>
      </c>
      <c r="I112" s="66"/>
      <c r="J112" s="66"/>
      <c r="K112" s="66">
        <f t="shared" si="26"/>
        <v>0</v>
      </c>
      <c r="L112" s="66"/>
      <c r="M112" s="66"/>
      <c r="N112" s="66">
        <f t="shared" si="27"/>
        <v>0</v>
      </c>
    </row>
    <row r="113" spans="1:14" ht="15.75">
      <c r="A113" s="6">
        <v>3130</v>
      </c>
      <c r="B113" s="19" t="s">
        <v>22</v>
      </c>
      <c r="C113" s="66">
        <f>C114+C115</f>
        <v>0</v>
      </c>
      <c r="D113" s="66">
        <f>D114+D115</f>
        <v>0</v>
      </c>
      <c r="E113" s="66">
        <f t="shared" si="24"/>
        <v>0</v>
      </c>
      <c r="F113" s="66">
        <f>F114+F115</f>
        <v>0</v>
      </c>
      <c r="G113" s="66">
        <f>G114+G115</f>
        <v>0</v>
      </c>
      <c r="H113" s="66">
        <f t="shared" si="25"/>
        <v>0</v>
      </c>
      <c r="I113" s="66">
        <f>I114+I115</f>
        <v>0</v>
      </c>
      <c r="J113" s="66">
        <f>J114+J115</f>
        <v>0</v>
      </c>
      <c r="K113" s="66">
        <f t="shared" si="26"/>
        <v>0</v>
      </c>
      <c r="L113" s="66">
        <f>L114+L115</f>
        <v>0</v>
      </c>
      <c r="M113" s="66">
        <f>M114+M115</f>
        <v>0</v>
      </c>
      <c r="N113" s="66">
        <f t="shared" si="27"/>
        <v>0</v>
      </c>
    </row>
    <row r="114" spans="1:14" ht="15.75">
      <c r="A114" s="6">
        <v>3131</v>
      </c>
      <c r="B114" s="19" t="s">
        <v>56</v>
      </c>
      <c r="C114" s="66"/>
      <c r="D114" s="66"/>
      <c r="E114" s="66">
        <f t="shared" si="24"/>
        <v>0</v>
      </c>
      <c r="F114" s="66"/>
      <c r="G114" s="66"/>
      <c r="H114" s="66">
        <f t="shared" si="25"/>
        <v>0</v>
      </c>
      <c r="I114" s="66"/>
      <c r="J114" s="66"/>
      <c r="K114" s="66">
        <f t="shared" si="26"/>
        <v>0</v>
      </c>
      <c r="L114" s="66"/>
      <c r="M114" s="66"/>
      <c r="N114" s="66">
        <f t="shared" si="27"/>
        <v>0</v>
      </c>
    </row>
    <row r="115" spans="1:14" ht="15.75">
      <c r="A115" s="6">
        <v>3132</v>
      </c>
      <c r="B115" s="19" t="s">
        <v>23</v>
      </c>
      <c r="C115" s="66"/>
      <c r="D115" s="66"/>
      <c r="E115" s="66">
        <f t="shared" si="24"/>
        <v>0</v>
      </c>
      <c r="F115" s="66"/>
      <c r="G115" s="66"/>
      <c r="H115" s="66">
        <f t="shared" si="25"/>
        <v>0</v>
      </c>
      <c r="I115" s="66"/>
      <c r="J115" s="66"/>
      <c r="K115" s="66">
        <f t="shared" si="26"/>
        <v>0</v>
      </c>
      <c r="L115" s="66"/>
      <c r="M115" s="66"/>
      <c r="N115" s="66">
        <f t="shared" si="27"/>
        <v>0</v>
      </c>
    </row>
    <row r="116" spans="1:14" ht="15.75">
      <c r="A116" s="6">
        <v>3140</v>
      </c>
      <c r="B116" s="19" t="s">
        <v>24</v>
      </c>
      <c r="C116" s="66">
        <f>C117+C118+C119</f>
        <v>0</v>
      </c>
      <c r="D116" s="66">
        <f>D117+D118+D119</f>
        <v>0</v>
      </c>
      <c r="E116" s="66">
        <f t="shared" si="24"/>
        <v>0</v>
      </c>
      <c r="F116" s="66">
        <f>F117+F118+F119</f>
        <v>0</v>
      </c>
      <c r="G116" s="66">
        <f>G117+G118+G119</f>
        <v>0</v>
      </c>
      <c r="H116" s="66">
        <f t="shared" si="25"/>
        <v>0</v>
      </c>
      <c r="I116" s="66">
        <f>I117+I118+I119</f>
        <v>0</v>
      </c>
      <c r="J116" s="66">
        <f>J117+J118+J119</f>
        <v>0</v>
      </c>
      <c r="K116" s="66">
        <f t="shared" si="26"/>
        <v>0</v>
      </c>
      <c r="L116" s="66">
        <f>L117+L118+L119</f>
        <v>0</v>
      </c>
      <c r="M116" s="66">
        <f>M117+M118+M119</f>
        <v>0</v>
      </c>
      <c r="N116" s="66">
        <f t="shared" si="27"/>
        <v>0</v>
      </c>
    </row>
    <row r="117" spans="1:14" ht="15.75">
      <c r="A117" s="6">
        <v>3141</v>
      </c>
      <c r="B117" s="19" t="s">
        <v>57</v>
      </c>
      <c r="C117" s="66"/>
      <c r="D117" s="66"/>
      <c r="E117" s="66">
        <f t="shared" si="24"/>
        <v>0</v>
      </c>
      <c r="F117" s="66"/>
      <c r="G117" s="66"/>
      <c r="H117" s="66">
        <f t="shared" si="25"/>
        <v>0</v>
      </c>
      <c r="I117" s="66"/>
      <c r="J117" s="66"/>
      <c r="K117" s="66">
        <f t="shared" si="26"/>
        <v>0</v>
      </c>
      <c r="L117" s="66"/>
      <c r="M117" s="66"/>
      <c r="N117" s="66">
        <f t="shared" si="27"/>
        <v>0</v>
      </c>
    </row>
    <row r="118" spans="1:14" ht="15.75">
      <c r="A118" s="6">
        <v>3142</v>
      </c>
      <c r="B118" s="19" t="s">
        <v>58</v>
      </c>
      <c r="C118" s="66"/>
      <c r="D118" s="66"/>
      <c r="E118" s="66">
        <f t="shared" si="24"/>
        <v>0</v>
      </c>
      <c r="F118" s="66"/>
      <c r="G118" s="66"/>
      <c r="H118" s="66">
        <f t="shared" si="25"/>
        <v>0</v>
      </c>
      <c r="I118" s="66"/>
      <c r="J118" s="66"/>
      <c r="K118" s="66">
        <f t="shared" si="26"/>
        <v>0</v>
      </c>
      <c r="L118" s="66"/>
      <c r="M118" s="66"/>
      <c r="N118" s="66">
        <f t="shared" si="27"/>
        <v>0</v>
      </c>
    </row>
    <row r="119" spans="1:14" ht="15.75">
      <c r="A119" s="6">
        <v>3143</v>
      </c>
      <c r="B119" s="19" t="s">
        <v>59</v>
      </c>
      <c r="C119" s="66"/>
      <c r="D119" s="66"/>
      <c r="E119" s="66">
        <f t="shared" si="24"/>
        <v>0</v>
      </c>
      <c r="F119" s="66"/>
      <c r="G119" s="66"/>
      <c r="H119" s="66">
        <f t="shared" si="25"/>
        <v>0</v>
      </c>
      <c r="I119" s="66"/>
      <c r="J119" s="66"/>
      <c r="K119" s="66">
        <f t="shared" si="26"/>
        <v>0</v>
      </c>
      <c r="L119" s="66"/>
      <c r="M119" s="66"/>
      <c r="N119" s="66">
        <f t="shared" si="27"/>
        <v>0</v>
      </c>
    </row>
    <row r="120" spans="1:14" ht="15.75">
      <c r="A120" s="6">
        <v>3150</v>
      </c>
      <c r="B120" s="19" t="s">
        <v>60</v>
      </c>
      <c r="C120" s="66"/>
      <c r="D120" s="66"/>
      <c r="E120" s="66">
        <f t="shared" si="24"/>
        <v>0</v>
      </c>
      <c r="F120" s="66"/>
      <c r="G120" s="66"/>
      <c r="H120" s="66">
        <f t="shared" si="25"/>
        <v>0</v>
      </c>
      <c r="I120" s="66"/>
      <c r="J120" s="66"/>
      <c r="K120" s="66">
        <f t="shared" si="26"/>
        <v>0</v>
      </c>
      <c r="L120" s="66"/>
      <c r="M120" s="66"/>
      <c r="N120" s="66">
        <f t="shared" si="27"/>
        <v>0</v>
      </c>
    </row>
    <row r="121" spans="1:14" ht="15.75">
      <c r="A121" s="6">
        <v>3160</v>
      </c>
      <c r="B121" s="19" t="s">
        <v>61</v>
      </c>
      <c r="C121" s="66"/>
      <c r="D121" s="66"/>
      <c r="E121" s="66">
        <f t="shared" si="24"/>
        <v>0</v>
      </c>
      <c r="F121" s="66"/>
      <c r="G121" s="66"/>
      <c r="H121" s="66">
        <f t="shared" si="25"/>
        <v>0</v>
      </c>
      <c r="I121" s="66"/>
      <c r="J121" s="66"/>
      <c r="K121" s="66">
        <f t="shared" si="26"/>
        <v>0</v>
      </c>
      <c r="L121" s="66"/>
      <c r="M121" s="66"/>
      <c r="N121" s="66">
        <f t="shared" si="27"/>
        <v>0</v>
      </c>
    </row>
    <row r="122" spans="1:14" ht="15.75">
      <c r="A122" s="17">
        <v>3200</v>
      </c>
      <c r="B122" s="20" t="s">
        <v>25</v>
      </c>
      <c r="C122" s="67">
        <f>C123+C124+C125+C126</f>
        <v>0</v>
      </c>
      <c r="D122" s="67">
        <f>D123+D124+D125+D126</f>
        <v>0</v>
      </c>
      <c r="E122" s="67">
        <f t="shared" si="24"/>
        <v>0</v>
      </c>
      <c r="F122" s="67">
        <f>F123+F124+F125+F126</f>
        <v>0</v>
      </c>
      <c r="G122" s="67">
        <f>G123+G124+G125+G126</f>
        <v>0</v>
      </c>
      <c r="H122" s="67">
        <f t="shared" si="25"/>
        <v>0</v>
      </c>
      <c r="I122" s="67">
        <f>I123+I124+I125+I126</f>
        <v>0</v>
      </c>
      <c r="J122" s="67">
        <f>J123+J124+J125+J126</f>
        <v>0</v>
      </c>
      <c r="K122" s="67">
        <f t="shared" si="26"/>
        <v>0</v>
      </c>
      <c r="L122" s="67">
        <f>L123+L124+L125+L126</f>
        <v>0</v>
      </c>
      <c r="M122" s="67">
        <f>M123+M124+M125+M126</f>
        <v>0</v>
      </c>
      <c r="N122" s="67">
        <f t="shared" si="27"/>
        <v>0</v>
      </c>
    </row>
    <row r="123" spans="1:14" ht="30">
      <c r="A123" s="6">
        <v>3210</v>
      </c>
      <c r="B123" s="19" t="s">
        <v>26</v>
      </c>
      <c r="C123" s="66"/>
      <c r="D123" s="66"/>
      <c r="E123" s="66">
        <f t="shared" si="24"/>
        <v>0</v>
      </c>
      <c r="F123" s="66"/>
      <c r="G123" s="66"/>
      <c r="H123" s="66">
        <f t="shared" si="25"/>
        <v>0</v>
      </c>
      <c r="I123" s="66"/>
      <c r="J123" s="66"/>
      <c r="K123" s="66">
        <f t="shared" si="26"/>
        <v>0</v>
      </c>
      <c r="L123" s="66"/>
      <c r="M123" s="66"/>
      <c r="N123" s="66">
        <f t="shared" si="27"/>
        <v>0</v>
      </c>
    </row>
    <row r="124" spans="1:14" ht="30">
      <c r="A124" s="6">
        <v>3220</v>
      </c>
      <c r="B124" s="19" t="s">
        <v>62</v>
      </c>
      <c r="C124" s="66"/>
      <c r="D124" s="66"/>
      <c r="E124" s="66">
        <f t="shared" si="24"/>
        <v>0</v>
      </c>
      <c r="F124" s="66"/>
      <c r="G124" s="66"/>
      <c r="H124" s="66">
        <f t="shared" si="25"/>
        <v>0</v>
      </c>
      <c r="I124" s="66"/>
      <c r="J124" s="66"/>
      <c r="K124" s="66">
        <f t="shared" si="26"/>
        <v>0</v>
      </c>
      <c r="L124" s="66"/>
      <c r="M124" s="66"/>
      <c r="N124" s="66">
        <f t="shared" si="27"/>
        <v>0</v>
      </c>
    </row>
    <row r="125" spans="1:14" ht="30">
      <c r="A125" s="6">
        <v>3230</v>
      </c>
      <c r="B125" s="19" t="s">
        <v>63</v>
      </c>
      <c r="C125" s="66"/>
      <c r="D125" s="66"/>
      <c r="E125" s="66">
        <f t="shared" si="24"/>
        <v>0</v>
      </c>
      <c r="F125" s="66"/>
      <c r="G125" s="66"/>
      <c r="H125" s="66">
        <f t="shared" si="25"/>
        <v>0</v>
      </c>
      <c r="I125" s="66"/>
      <c r="J125" s="66"/>
      <c r="K125" s="66">
        <f t="shared" si="26"/>
        <v>0</v>
      </c>
      <c r="L125" s="66"/>
      <c r="M125" s="66"/>
      <c r="N125" s="66">
        <f t="shared" si="27"/>
        <v>0</v>
      </c>
    </row>
    <row r="126" spans="1:14" ht="15.75">
      <c r="A126" s="6">
        <v>3240</v>
      </c>
      <c r="B126" s="19" t="s">
        <v>27</v>
      </c>
      <c r="C126" s="66"/>
      <c r="D126" s="66"/>
      <c r="E126" s="66">
        <f t="shared" si="24"/>
        <v>0</v>
      </c>
      <c r="F126" s="66"/>
      <c r="G126" s="66"/>
      <c r="H126" s="66">
        <f t="shared" si="25"/>
        <v>0</v>
      </c>
      <c r="I126" s="66"/>
      <c r="J126" s="66"/>
      <c r="K126" s="66">
        <f t="shared" si="26"/>
        <v>0</v>
      </c>
      <c r="L126" s="66"/>
      <c r="M126" s="66"/>
      <c r="N126" s="66">
        <f t="shared" si="27"/>
        <v>0</v>
      </c>
    </row>
    <row r="127" spans="1:14" ht="15.75">
      <c r="A127" s="6"/>
      <c r="B127" s="19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28.5">
      <c r="A128" s="45" t="s">
        <v>76</v>
      </c>
      <c r="B128" s="46" t="s">
        <v>108</v>
      </c>
      <c r="C128" s="72">
        <f>C130+C165</f>
        <v>61891.484</v>
      </c>
      <c r="D128" s="72">
        <f>D130+D165</f>
        <v>18157.273</v>
      </c>
      <c r="E128" s="72">
        <f>C128+D128</f>
        <v>80048.757</v>
      </c>
      <c r="F128" s="72">
        <f>F130+F165</f>
        <v>96321.76000000001</v>
      </c>
      <c r="G128" s="72">
        <f>G130+G165</f>
        <v>0</v>
      </c>
      <c r="H128" s="72">
        <f>F128+G128</f>
        <v>96321.76000000001</v>
      </c>
      <c r="I128" s="72">
        <f>I130+I165</f>
        <v>106021.672</v>
      </c>
      <c r="J128" s="72">
        <f>J130+J165</f>
        <v>0</v>
      </c>
      <c r="K128" s="72">
        <f>I128+J128</f>
        <v>106021.672</v>
      </c>
      <c r="L128" s="72">
        <f>L130+L165</f>
        <v>115412.303</v>
      </c>
      <c r="M128" s="72">
        <f>M130+M165</f>
        <v>0</v>
      </c>
      <c r="N128" s="72">
        <f>L128+M128</f>
        <v>115412.303</v>
      </c>
    </row>
    <row r="129" spans="1:14" ht="15.75">
      <c r="A129" s="36"/>
      <c r="B129" s="44" t="s">
        <v>0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1:14" ht="15.75">
      <c r="A130" s="17">
        <v>2000</v>
      </c>
      <c r="B130" s="13" t="s">
        <v>5</v>
      </c>
      <c r="C130" s="67">
        <f>C131+C136+C152+C155+C159+C163+C164</f>
        <v>61891.484</v>
      </c>
      <c r="D130" s="67">
        <f>D131+D136+D152+D155+D159+D163+D164+D165</f>
        <v>18157.273</v>
      </c>
      <c r="E130" s="67">
        <f>C130+D130</f>
        <v>80048.757</v>
      </c>
      <c r="F130" s="67">
        <f>F131+F136+F152+F155+F159+F163+F164+F165</f>
        <v>96321.76000000001</v>
      </c>
      <c r="G130" s="67">
        <f>G131+G136+G152+G155+G159+G163+G164+G165</f>
        <v>0</v>
      </c>
      <c r="H130" s="67">
        <f>F130+G130</f>
        <v>96321.76000000001</v>
      </c>
      <c r="I130" s="67">
        <f>I131+I136+I152+I155+I159+I163+I164+I165</f>
        <v>106021.672</v>
      </c>
      <c r="J130" s="67">
        <f>J131+J136+J152+J155+J159+J163+J164+J165</f>
        <v>0</v>
      </c>
      <c r="K130" s="67">
        <f>I130+J130</f>
        <v>106021.672</v>
      </c>
      <c r="L130" s="67">
        <f>L131+L136+L152+L155+L159+L163+L164+L165</f>
        <v>115412.303</v>
      </c>
      <c r="M130" s="67">
        <f>M131+M136+M152+M155+M159+M163+M164+M165</f>
        <v>0</v>
      </c>
      <c r="N130" s="67">
        <f>L130+M130</f>
        <v>115412.303</v>
      </c>
    </row>
    <row r="131" spans="1:14" ht="15.75">
      <c r="A131" s="17">
        <v>2100</v>
      </c>
      <c r="B131" s="13" t="s">
        <v>33</v>
      </c>
      <c r="C131" s="67">
        <f>C133+C135</f>
        <v>48630.604999999996</v>
      </c>
      <c r="D131" s="67">
        <f>D133+D135</f>
        <v>5539.883</v>
      </c>
      <c r="E131" s="67">
        <f aca="true" t="shared" si="28" ref="E131:E184">C131+D131</f>
        <v>54170.488</v>
      </c>
      <c r="F131" s="67">
        <f>F133+F135</f>
        <v>69212.553</v>
      </c>
      <c r="G131" s="67">
        <f>G133+G135</f>
        <v>0</v>
      </c>
      <c r="H131" s="67">
        <f aca="true" t="shared" si="29" ref="H131:H184">F131+G131</f>
        <v>69212.553</v>
      </c>
      <c r="I131" s="67">
        <f>I133+I135</f>
        <v>77102.975</v>
      </c>
      <c r="J131" s="67">
        <f>J133+J135</f>
        <v>0</v>
      </c>
      <c r="K131" s="67">
        <f aca="true" t="shared" si="30" ref="K131:K184">I131+J131</f>
        <v>77102.975</v>
      </c>
      <c r="L131" s="67">
        <f>L133+L135</f>
        <v>84880.656</v>
      </c>
      <c r="M131" s="67">
        <f>M133+M135</f>
        <v>0</v>
      </c>
      <c r="N131" s="67">
        <f aca="true" t="shared" si="31" ref="N131:N184">L131+M131</f>
        <v>84880.656</v>
      </c>
    </row>
    <row r="132" spans="1:14" ht="15.75">
      <c r="A132" s="6">
        <v>2110</v>
      </c>
      <c r="B132" s="5" t="s">
        <v>34</v>
      </c>
      <c r="C132" s="66">
        <f>C133</f>
        <v>35680.698</v>
      </c>
      <c r="D132" s="66">
        <f>D133</f>
        <v>4064.477</v>
      </c>
      <c r="E132" s="66">
        <f t="shared" si="28"/>
        <v>39745.174999999996</v>
      </c>
      <c r="F132" s="66">
        <f>F133</f>
        <v>50779.569</v>
      </c>
      <c r="G132" s="66">
        <f>G133</f>
        <v>0</v>
      </c>
      <c r="H132" s="66">
        <f t="shared" si="29"/>
        <v>50779.569</v>
      </c>
      <c r="I132" s="66">
        <f>I133</f>
        <v>56568.58</v>
      </c>
      <c r="J132" s="66">
        <f>J133</f>
        <v>0</v>
      </c>
      <c r="K132" s="66">
        <f t="shared" si="30"/>
        <v>56568.58</v>
      </c>
      <c r="L132" s="66">
        <f>L133</f>
        <v>62274.875</v>
      </c>
      <c r="M132" s="66">
        <f>M133</f>
        <v>0</v>
      </c>
      <c r="N132" s="66">
        <f t="shared" si="31"/>
        <v>62274.875</v>
      </c>
    </row>
    <row r="133" spans="1:14" ht="15.75">
      <c r="A133" s="6">
        <v>2111</v>
      </c>
      <c r="B133" s="5" t="s">
        <v>6</v>
      </c>
      <c r="C133" s="66">
        <f>33755.306+1925.392</f>
        <v>35680.698</v>
      </c>
      <c r="D133" s="66">
        <v>4064.477</v>
      </c>
      <c r="E133" s="66">
        <f t="shared" si="28"/>
        <v>39745.174999999996</v>
      </c>
      <c r="F133" s="66">
        <v>50779.569</v>
      </c>
      <c r="G133" s="66"/>
      <c r="H133" s="66">
        <f t="shared" si="29"/>
        <v>50779.569</v>
      </c>
      <c r="I133" s="66">
        <v>56568.58</v>
      </c>
      <c r="J133" s="66"/>
      <c r="K133" s="66">
        <f t="shared" si="30"/>
        <v>56568.58</v>
      </c>
      <c r="L133" s="66">
        <v>62274.875</v>
      </c>
      <c r="M133" s="66"/>
      <c r="N133" s="66">
        <f t="shared" si="31"/>
        <v>62274.875</v>
      </c>
    </row>
    <row r="134" spans="1:14" ht="15.75">
      <c r="A134" s="6">
        <v>2112</v>
      </c>
      <c r="B134" s="5" t="s">
        <v>35</v>
      </c>
      <c r="C134" s="66"/>
      <c r="D134" s="66"/>
      <c r="E134" s="66">
        <f t="shared" si="28"/>
        <v>0</v>
      </c>
      <c r="F134" s="66"/>
      <c r="G134" s="66"/>
      <c r="H134" s="66">
        <f t="shared" si="29"/>
        <v>0</v>
      </c>
      <c r="I134" s="66"/>
      <c r="J134" s="66"/>
      <c r="K134" s="66">
        <f t="shared" si="30"/>
        <v>0</v>
      </c>
      <c r="L134" s="66"/>
      <c r="M134" s="66"/>
      <c r="N134" s="66">
        <f t="shared" si="31"/>
        <v>0</v>
      </c>
    </row>
    <row r="135" spans="1:14" ht="15.75">
      <c r="A135" s="6">
        <v>2120</v>
      </c>
      <c r="B135" s="5" t="s">
        <v>36</v>
      </c>
      <c r="C135" s="66">
        <f>12238.696+711.211</f>
        <v>12949.907</v>
      </c>
      <c r="D135" s="66">
        <v>1475.406</v>
      </c>
      <c r="E135" s="66">
        <f t="shared" si="28"/>
        <v>14425.312999999998</v>
      </c>
      <c r="F135" s="66">
        <v>18432.984</v>
      </c>
      <c r="G135" s="66"/>
      <c r="H135" s="66">
        <f t="shared" si="29"/>
        <v>18432.984</v>
      </c>
      <c r="I135" s="66">
        <v>20534.395</v>
      </c>
      <c r="J135" s="66"/>
      <c r="K135" s="66">
        <f t="shared" si="30"/>
        <v>20534.395</v>
      </c>
      <c r="L135" s="66">
        <v>22605.781</v>
      </c>
      <c r="M135" s="66"/>
      <c r="N135" s="66">
        <f t="shared" si="31"/>
        <v>22605.781</v>
      </c>
    </row>
    <row r="136" spans="1:14" ht="15.75">
      <c r="A136" s="17">
        <v>2200</v>
      </c>
      <c r="B136" s="13" t="s">
        <v>37</v>
      </c>
      <c r="C136" s="67">
        <f>C137+C138+C139+C140+C141+C142+C143+C149</f>
        <v>13260.879</v>
      </c>
      <c r="D136" s="67">
        <f>D137+D138+D139+D140+D141+D142+D143+D149</f>
        <v>12489.599</v>
      </c>
      <c r="E136" s="67">
        <f t="shared" si="28"/>
        <v>25750.478000000003</v>
      </c>
      <c r="F136" s="67">
        <f>F137+F138+F139+F140+F141+F142+F143+F149</f>
        <v>27094.207000000002</v>
      </c>
      <c r="G136" s="67">
        <f>G137+G138+G139+G140+G141+G142+G143+G149</f>
        <v>0</v>
      </c>
      <c r="H136" s="67">
        <f t="shared" si="29"/>
        <v>27094.207000000002</v>
      </c>
      <c r="I136" s="67">
        <f>I137+I138+I139+I140+I141+I142+I143+I149</f>
        <v>28902.482</v>
      </c>
      <c r="J136" s="67">
        <f>J137+J138+J139+J140+J141+J142+J143+J149</f>
        <v>0</v>
      </c>
      <c r="K136" s="67">
        <f t="shared" si="30"/>
        <v>28902.482</v>
      </c>
      <c r="L136" s="67">
        <f>L137+L138+L139+L140+L141+L142+L143+L149</f>
        <v>30514.539999999997</v>
      </c>
      <c r="M136" s="67">
        <f>M137+M138+M139+M140+M141+M142+M143+M149</f>
        <v>0</v>
      </c>
      <c r="N136" s="67">
        <f t="shared" si="31"/>
        <v>30514.539999999997</v>
      </c>
    </row>
    <row r="137" spans="1:14" ht="15.75">
      <c r="A137" s="6">
        <v>2210</v>
      </c>
      <c r="B137" s="5" t="s">
        <v>38</v>
      </c>
      <c r="C137" s="66"/>
      <c r="D137" s="66">
        <v>118.273</v>
      </c>
      <c r="E137" s="66">
        <f t="shared" si="28"/>
        <v>118.273</v>
      </c>
      <c r="F137" s="66">
        <v>223.123</v>
      </c>
      <c r="G137" s="66"/>
      <c r="H137" s="66">
        <f t="shared" si="29"/>
        <v>223.123</v>
      </c>
      <c r="I137" s="66">
        <v>241.196</v>
      </c>
      <c r="J137" s="66"/>
      <c r="K137" s="66">
        <f t="shared" si="30"/>
        <v>241.196</v>
      </c>
      <c r="L137" s="66">
        <v>254.462</v>
      </c>
      <c r="M137" s="66"/>
      <c r="N137" s="66">
        <f t="shared" si="31"/>
        <v>254.462</v>
      </c>
    </row>
    <row r="138" spans="1:14" ht="15.75">
      <c r="A138" s="6">
        <v>2220</v>
      </c>
      <c r="B138" s="5" t="s">
        <v>39</v>
      </c>
      <c r="C138" s="66"/>
      <c r="D138" s="66">
        <v>4.494</v>
      </c>
      <c r="E138" s="66">
        <f t="shared" si="28"/>
        <v>4.494</v>
      </c>
      <c r="F138" s="66">
        <v>5.033</v>
      </c>
      <c r="G138" s="66"/>
      <c r="H138" s="66">
        <f t="shared" si="29"/>
        <v>5.033</v>
      </c>
      <c r="I138" s="66">
        <v>5.441</v>
      </c>
      <c r="J138" s="66"/>
      <c r="K138" s="66">
        <f t="shared" si="30"/>
        <v>5.441</v>
      </c>
      <c r="L138" s="66">
        <v>5.74</v>
      </c>
      <c r="M138" s="66"/>
      <c r="N138" s="66">
        <f t="shared" si="31"/>
        <v>5.74</v>
      </c>
    </row>
    <row r="139" spans="1:14" ht="15.75">
      <c r="A139" s="6">
        <v>2230</v>
      </c>
      <c r="B139" s="5" t="s">
        <v>7</v>
      </c>
      <c r="C139" s="66"/>
      <c r="D139" s="66">
        <v>6677.894</v>
      </c>
      <c r="E139" s="66">
        <f t="shared" si="28"/>
        <v>6677.894</v>
      </c>
      <c r="F139" s="66">
        <v>8060.151</v>
      </c>
      <c r="G139" s="66"/>
      <c r="H139" s="66">
        <f t="shared" si="29"/>
        <v>8060.151</v>
      </c>
      <c r="I139" s="66">
        <v>8713.024</v>
      </c>
      <c r="J139" s="66"/>
      <c r="K139" s="66">
        <f t="shared" si="30"/>
        <v>8713.024</v>
      </c>
      <c r="L139" s="66">
        <v>9192.24</v>
      </c>
      <c r="M139" s="66"/>
      <c r="N139" s="66">
        <f t="shared" si="31"/>
        <v>9192.24</v>
      </c>
    </row>
    <row r="140" spans="1:14" ht="15.75">
      <c r="A140" s="6">
        <v>2240</v>
      </c>
      <c r="B140" s="5" t="s">
        <v>8</v>
      </c>
      <c r="C140" s="66"/>
      <c r="D140" s="82">
        <f>1055.583-49.785</f>
        <v>1005.7980000000001</v>
      </c>
      <c r="E140" s="66">
        <f t="shared" si="28"/>
        <v>1005.7980000000001</v>
      </c>
      <c r="F140" s="66">
        <v>1141.462</v>
      </c>
      <c r="G140" s="66"/>
      <c r="H140" s="66">
        <f t="shared" si="29"/>
        <v>1141.462</v>
      </c>
      <c r="I140" s="66">
        <v>1233.921</v>
      </c>
      <c r="J140" s="66"/>
      <c r="K140" s="66">
        <f t="shared" si="30"/>
        <v>1233.921</v>
      </c>
      <c r="L140" s="66">
        <v>1301.787</v>
      </c>
      <c r="M140" s="66"/>
      <c r="N140" s="66">
        <f t="shared" si="31"/>
        <v>1301.787</v>
      </c>
    </row>
    <row r="141" spans="1:14" ht="15.75">
      <c r="A141" s="6">
        <v>2250</v>
      </c>
      <c r="B141" s="5" t="s">
        <v>10</v>
      </c>
      <c r="C141" s="66"/>
      <c r="D141" s="66"/>
      <c r="E141" s="66">
        <f t="shared" si="28"/>
        <v>0</v>
      </c>
      <c r="F141" s="66"/>
      <c r="G141" s="66"/>
      <c r="H141" s="66">
        <f t="shared" si="29"/>
        <v>0</v>
      </c>
      <c r="I141" s="66"/>
      <c r="J141" s="66"/>
      <c r="K141" s="66">
        <f t="shared" si="30"/>
        <v>0</v>
      </c>
      <c r="L141" s="66"/>
      <c r="M141" s="66"/>
      <c r="N141" s="66">
        <f t="shared" si="31"/>
        <v>0</v>
      </c>
    </row>
    <row r="142" spans="1:14" ht="15.75">
      <c r="A142" s="6">
        <v>2260</v>
      </c>
      <c r="B142" s="5" t="s">
        <v>40</v>
      </c>
      <c r="C142" s="66"/>
      <c r="D142" s="66"/>
      <c r="E142" s="66">
        <f t="shared" si="28"/>
        <v>0</v>
      </c>
      <c r="F142" s="66"/>
      <c r="G142" s="66"/>
      <c r="H142" s="66">
        <f t="shared" si="29"/>
        <v>0</v>
      </c>
      <c r="I142" s="66"/>
      <c r="J142" s="66"/>
      <c r="K142" s="66">
        <f t="shared" si="30"/>
        <v>0</v>
      </c>
      <c r="L142" s="66"/>
      <c r="M142" s="66"/>
      <c r="N142" s="66">
        <f t="shared" si="31"/>
        <v>0</v>
      </c>
    </row>
    <row r="143" spans="1:14" ht="15.75">
      <c r="A143" s="6">
        <v>2270</v>
      </c>
      <c r="B143" s="5" t="s">
        <v>11</v>
      </c>
      <c r="C143" s="66">
        <f>C144+C145+C146+C147+C148</f>
        <v>13260.879</v>
      </c>
      <c r="D143" s="66">
        <f>D144+D145+D146+D147+D148</f>
        <v>4683.14</v>
      </c>
      <c r="E143" s="66">
        <f t="shared" si="28"/>
        <v>17944.019</v>
      </c>
      <c r="F143" s="66">
        <f>F144+F145+F146+F147+F148</f>
        <v>17641.938000000002</v>
      </c>
      <c r="G143" s="66">
        <f>G144+G145+G146+G147+G148</f>
        <v>0</v>
      </c>
      <c r="H143" s="66">
        <f t="shared" si="29"/>
        <v>17641.938000000002</v>
      </c>
      <c r="I143" s="66">
        <f>I144+I145+I146+I147+I148</f>
        <v>18684.576999999997</v>
      </c>
      <c r="J143" s="66">
        <f>J144+J145+J146+J147+J148</f>
        <v>0</v>
      </c>
      <c r="K143" s="66">
        <f t="shared" si="30"/>
        <v>18684.576999999997</v>
      </c>
      <c r="L143" s="66">
        <f>L144+L145+L146+L147+L148</f>
        <v>19734.649999999998</v>
      </c>
      <c r="M143" s="66">
        <f>M144+M145+M146+M147+M148</f>
        <v>0</v>
      </c>
      <c r="N143" s="66">
        <f t="shared" si="31"/>
        <v>19734.649999999998</v>
      </c>
    </row>
    <row r="144" spans="1:14" ht="15.75">
      <c r="A144" s="6">
        <v>2271</v>
      </c>
      <c r="B144" s="5" t="s">
        <v>12</v>
      </c>
      <c r="C144" s="66">
        <v>11370.155</v>
      </c>
      <c r="D144" s="66">
        <v>703.346</v>
      </c>
      <c r="E144" s="66">
        <f t="shared" si="28"/>
        <v>12073.501</v>
      </c>
      <c r="F144" s="66">
        <v>11932.352</v>
      </c>
      <c r="G144" s="66"/>
      <c r="H144" s="66">
        <f t="shared" si="29"/>
        <v>11932.352</v>
      </c>
      <c r="I144" s="66">
        <v>12637.555</v>
      </c>
      <c r="J144" s="66"/>
      <c r="K144" s="66">
        <f t="shared" si="30"/>
        <v>12637.555</v>
      </c>
      <c r="L144" s="66">
        <v>13347.786</v>
      </c>
      <c r="M144" s="66"/>
      <c r="N144" s="66">
        <f t="shared" si="31"/>
        <v>13347.786</v>
      </c>
    </row>
    <row r="145" spans="1:14" ht="15.75">
      <c r="A145" s="6">
        <v>2272</v>
      </c>
      <c r="B145" s="5" t="s">
        <v>41</v>
      </c>
      <c r="C145" s="66"/>
      <c r="D145" s="66">
        <v>382.662</v>
      </c>
      <c r="E145" s="66">
        <f t="shared" si="28"/>
        <v>382.662</v>
      </c>
      <c r="F145" s="66">
        <v>327.154</v>
      </c>
      <c r="G145" s="66"/>
      <c r="H145" s="66">
        <f t="shared" si="29"/>
        <v>327.154</v>
      </c>
      <c r="I145" s="66">
        <v>346.488</v>
      </c>
      <c r="J145" s="66"/>
      <c r="K145" s="66">
        <f t="shared" si="30"/>
        <v>346.488</v>
      </c>
      <c r="L145" s="66">
        <v>365.961</v>
      </c>
      <c r="M145" s="66"/>
      <c r="N145" s="66">
        <f t="shared" si="31"/>
        <v>365.961</v>
      </c>
    </row>
    <row r="146" spans="1:14" ht="15.75">
      <c r="A146" s="6">
        <v>2273</v>
      </c>
      <c r="B146" s="5" t="s">
        <v>13</v>
      </c>
      <c r="C146" s="66"/>
      <c r="D146" s="66">
        <v>2533.762</v>
      </c>
      <c r="E146" s="66">
        <f t="shared" si="28"/>
        <v>2533.762</v>
      </c>
      <c r="F146" s="66">
        <v>2555.916</v>
      </c>
      <c r="G146" s="66"/>
      <c r="H146" s="66">
        <f t="shared" si="29"/>
        <v>2555.916</v>
      </c>
      <c r="I146" s="66">
        <v>2706.971</v>
      </c>
      <c r="J146" s="66"/>
      <c r="K146" s="66">
        <f t="shared" si="30"/>
        <v>2706.971</v>
      </c>
      <c r="L146" s="66">
        <v>2859.102</v>
      </c>
      <c r="M146" s="66"/>
      <c r="N146" s="66">
        <f t="shared" si="31"/>
        <v>2859.102</v>
      </c>
    </row>
    <row r="147" spans="1:14" ht="15.75">
      <c r="A147" s="6">
        <v>2274</v>
      </c>
      <c r="B147" s="5" t="s">
        <v>14</v>
      </c>
      <c r="C147" s="66">
        <v>1890.724</v>
      </c>
      <c r="D147" s="66">
        <v>1063.37</v>
      </c>
      <c r="E147" s="66">
        <f t="shared" si="28"/>
        <v>2954.094</v>
      </c>
      <c r="F147" s="66">
        <v>2826.516</v>
      </c>
      <c r="G147" s="66"/>
      <c r="H147" s="66">
        <f t="shared" si="29"/>
        <v>2826.516</v>
      </c>
      <c r="I147" s="66">
        <v>2993.563</v>
      </c>
      <c r="J147" s="66"/>
      <c r="K147" s="66">
        <f t="shared" si="30"/>
        <v>2993.563</v>
      </c>
      <c r="L147" s="66">
        <v>3161.801</v>
      </c>
      <c r="M147" s="66"/>
      <c r="N147" s="66">
        <f t="shared" si="31"/>
        <v>3161.801</v>
      </c>
    </row>
    <row r="148" spans="1:14" ht="15.75">
      <c r="A148" s="6">
        <v>2275</v>
      </c>
      <c r="B148" s="5" t="s">
        <v>15</v>
      </c>
      <c r="C148" s="66"/>
      <c r="D148" s="66"/>
      <c r="E148" s="66">
        <f t="shared" si="28"/>
        <v>0</v>
      </c>
      <c r="F148" s="66"/>
      <c r="G148" s="66"/>
      <c r="H148" s="66">
        <f t="shared" si="29"/>
        <v>0</v>
      </c>
      <c r="I148" s="66"/>
      <c r="J148" s="66"/>
      <c r="K148" s="66">
        <f t="shared" si="30"/>
        <v>0</v>
      </c>
      <c r="L148" s="66"/>
      <c r="M148" s="66"/>
      <c r="N148" s="66">
        <f t="shared" si="31"/>
        <v>0</v>
      </c>
    </row>
    <row r="149" spans="1:14" ht="30">
      <c r="A149" s="6">
        <v>2280</v>
      </c>
      <c r="B149" s="19" t="s">
        <v>16</v>
      </c>
      <c r="C149" s="66">
        <f>C150+C151</f>
        <v>0</v>
      </c>
      <c r="D149" s="66">
        <f>D150+D151</f>
        <v>0</v>
      </c>
      <c r="E149" s="66">
        <f t="shared" si="28"/>
        <v>0</v>
      </c>
      <c r="F149" s="66">
        <f>F150+F151</f>
        <v>22.5</v>
      </c>
      <c r="G149" s="66">
        <f>G150+G151</f>
        <v>0</v>
      </c>
      <c r="H149" s="66">
        <f t="shared" si="29"/>
        <v>22.5</v>
      </c>
      <c r="I149" s="66">
        <f>I150+I151</f>
        <v>24.323</v>
      </c>
      <c r="J149" s="66">
        <f>J150+J151</f>
        <v>0</v>
      </c>
      <c r="K149" s="66">
        <f t="shared" si="30"/>
        <v>24.323</v>
      </c>
      <c r="L149" s="66">
        <f>L150+L151</f>
        <v>25.661</v>
      </c>
      <c r="M149" s="66">
        <f>M150+M151</f>
        <v>0</v>
      </c>
      <c r="N149" s="66">
        <f t="shared" si="31"/>
        <v>25.661</v>
      </c>
    </row>
    <row r="150" spans="1:14" ht="30">
      <c r="A150" s="6">
        <v>2281</v>
      </c>
      <c r="B150" s="19" t="s">
        <v>42</v>
      </c>
      <c r="C150" s="66"/>
      <c r="D150" s="66"/>
      <c r="E150" s="66">
        <f t="shared" si="28"/>
        <v>0</v>
      </c>
      <c r="F150" s="66"/>
      <c r="G150" s="66"/>
      <c r="H150" s="66">
        <f t="shared" si="29"/>
        <v>0</v>
      </c>
      <c r="I150" s="66"/>
      <c r="J150" s="66"/>
      <c r="K150" s="66">
        <f t="shared" si="30"/>
        <v>0</v>
      </c>
      <c r="L150" s="66"/>
      <c r="M150" s="66"/>
      <c r="N150" s="66">
        <f t="shared" si="31"/>
        <v>0</v>
      </c>
    </row>
    <row r="151" spans="1:14" ht="30">
      <c r="A151" s="6">
        <v>2282</v>
      </c>
      <c r="B151" s="19" t="s">
        <v>17</v>
      </c>
      <c r="C151" s="66"/>
      <c r="D151" s="66"/>
      <c r="E151" s="66">
        <f t="shared" si="28"/>
        <v>0</v>
      </c>
      <c r="F151" s="66">
        <v>22.5</v>
      </c>
      <c r="G151" s="66"/>
      <c r="H151" s="66">
        <f t="shared" si="29"/>
        <v>22.5</v>
      </c>
      <c r="I151" s="66">
        <v>24.323</v>
      </c>
      <c r="J151" s="66"/>
      <c r="K151" s="66">
        <f t="shared" si="30"/>
        <v>24.323</v>
      </c>
      <c r="L151" s="66">
        <v>25.661</v>
      </c>
      <c r="M151" s="66"/>
      <c r="N151" s="66">
        <f t="shared" si="31"/>
        <v>25.661</v>
      </c>
    </row>
    <row r="152" spans="1:14" ht="15.75">
      <c r="A152" s="17">
        <v>2400</v>
      </c>
      <c r="B152" s="13" t="s">
        <v>43</v>
      </c>
      <c r="C152" s="67">
        <f>C153+C154</f>
        <v>0</v>
      </c>
      <c r="D152" s="67">
        <f>D153+D154</f>
        <v>0</v>
      </c>
      <c r="E152" s="67">
        <f t="shared" si="28"/>
        <v>0</v>
      </c>
      <c r="F152" s="67">
        <f>F153+F154</f>
        <v>0</v>
      </c>
      <c r="G152" s="67">
        <f>G153+G154</f>
        <v>0</v>
      </c>
      <c r="H152" s="67">
        <f t="shared" si="29"/>
        <v>0</v>
      </c>
      <c r="I152" s="67">
        <f>I153+I154</f>
        <v>0</v>
      </c>
      <c r="J152" s="67">
        <f>J153+J154</f>
        <v>0</v>
      </c>
      <c r="K152" s="67">
        <f t="shared" si="30"/>
        <v>0</v>
      </c>
      <c r="L152" s="67">
        <f>L153+L154</f>
        <v>0</v>
      </c>
      <c r="M152" s="67">
        <f>M153+M154</f>
        <v>0</v>
      </c>
      <c r="N152" s="67">
        <f t="shared" si="31"/>
        <v>0</v>
      </c>
    </row>
    <row r="153" spans="1:14" ht="15.75">
      <c r="A153" s="6">
        <v>2410</v>
      </c>
      <c r="B153" s="5" t="s">
        <v>44</v>
      </c>
      <c r="C153" s="66"/>
      <c r="D153" s="66"/>
      <c r="E153" s="66">
        <f t="shared" si="28"/>
        <v>0</v>
      </c>
      <c r="F153" s="66"/>
      <c r="G153" s="66"/>
      <c r="H153" s="66">
        <f t="shared" si="29"/>
        <v>0</v>
      </c>
      <c r="I153" s="66"/>
      <c r="J153" s="66"/>
      <c r="K153" s="66">
        <f t="shared" si="30"/>
        <v>0</v>
      </c>
      <c r="L153" s="66"/>
      <c r="M153" s="66"/>
      <c r="N153" s="66">
        <f t="shared" si="31"/>
        <v>0</v>
      </c>
    </row>
    <row r="154" spans="1:14" ht="15.75">
      <c r="A154" s="6">
        <v>2420</v>
      </c>
      <c r="B154" s="5" t="s">
        <v>45</v>
      </c>
      <c r="C154" s="66"/>
      <c r="D154" s="66"/>
      <c r="E154" s="66">
        <f t="shared" si="28"/>
        <v>0</v>
      </c>
      <c r="F154" s="66"/>
      <c r="G154" s="66"/>
      <c r="H154" s="66">
        <f t="shared" si="29"/>
        <v>0</v>
      </c>
      <c r="I154" s="66"/>
      <c r="J154" s="66"/>
      <c r="K154" s="66">
        <f t="shared" si="30"/>
        <v>0</v>
      </c>
      <c r="L154" s="66"/>
      <c r="M154" s="66"/>
      <c r="N154" s="66">
        <f t="shared" si="31"/>
        <v>0</v>
      </c>
    </row>
    <row r="155" spans="1:14" ht="15.75">
      <c r="A155" s="17">
        <v>2600</v>
      </c>
      <c r="B155" s="13" t="s">
        <v>46</v>
      </c>
      <c r="C155" s="67">
        <f>C156+C157+C158</f>
        <v>0</v>
      </c>
      <c r="D155" s="67">
        <f>D156+D157+D158</f>
        <v>0</v>
      </c>
      <c r="E155" s="67">
        <f t="shared" si="28"/>
        <v>0</v>
      </c>
      <c r="F155" s="67">
        <f>F156+F157+F158</f>
        <v>0</v>
      </c>
      <c r="G155" s="67">
        <f>G156+G157+G158</f>
        <v>0</v>
      </c>
      <c r="H155" s="67">
        <f t="shared" si="29"/>
        <v>0</v>
      </c>
      <c r="I155" s="67">
        <f>I156+I157+I158</f>
        <v>0</v>
      </c>
      <c r="J155" s="67">
        <f>J156+J157+J158</f>
        <v>0</v>
      </c>
      <c r="K155" s="67">
        <f t="shared" si="30"/>
        <v>0</v>
      </c>
      <c r="L155" s="67">
        <f>L156+L157+L158</f>
        <v>0</v>
      </c>
      <c r="M155" s="67">
        <f>M156+M157+M158</f>
        <v>0</v>
      </c>
      <c r="N155" s="67">
        <f t="shared" si="31"/>
        <v>0</v>
      </c>
    </row>
    <row r="156" spans="1:14" ht="30">
      <c r="A156" s="6">
        <v>2610</v>
      </c>
      <c r="B156" s="19" t="s">
        <v>47</v>
      </c>
      <c r="C156" s="66"/>
      <c r="D156" s="66"/>
      <c r="E156" s="66">
        <f t="shared" si="28"/>
        <v>0</v>
      </c>
      <c r="F156" s="66"/>
      <c r="G156" s="66"/>
      <c r="H156" s="66">
        <f t="shared" si="29"/>
        <v>0</v>
      </c>
      <c r="I156" s="66"/>
      <c r="J156" s="66"/>
      <c r="K156" s="66">
        <f t="shared" si="30"/>
        <v>0</v>
      </c>
      <c r="L156" s="66"/>
      <c r="M156" s="66"/>
      <c r="N156" s="66">
        <f t="shared" si="31"/>
        <v>0</v>
      </c>
    </row>
    <row r="157" spans="1:14" ht="30">
      <c r="A157" s="6">
        <v>2620</v>
      </c>
      <c r="B157" s="19" t="s">
        <v>48</v>
      </c>
      <c r="C157" s="66"/>
      <c r="D157" s="66"/>
      <c r="E157" s="66">
        <f t="shared" si="28"/>
        <v>0</v>
      </c>
      <c r="F157" s="66"/>
      <c r="G157" s="66"/>
      <c r="H157" s="66">
        <f t="shared" si="29"/>
        <v>0</v>
      </c>
      <c r="I157" s="66"/>
      <c r="J157" s="66"/>
      <c r="K157" s="66">
        <f t="shared" si="30"/>
        <v>0</v>
      </c>
      <c r="L157" s="66"/>
      <c r="M157" s="66"/>
      <c r="N157" s="66">
        <f t="shared" si="31"/>
        <v>0</v>
      </c>
    </row>
    <row r="158" spans="1:14" ht="30">
      <c r="A158" s="6">
        <v>2630</v>
      </c>
      <c r="B158" s="19" t="s">
        <v>49</v>
      </c>
      <c r="C158" s="66"/>
      <c r="D158" s="66"/>
      <c r="E158" s="66">
        <f t="shared" si="28"/>
        <v>0</v>
      </c>
      <c r="F158" s="66"/>
      <c r="G158" s="66"/>
      <c r="H158" s="66">
        <f t="shared" si="29"/>
        <v>0</v>
      </c>
      <c r="I158" s="66"/>
      <c r="J158" s="66"/>
      <c r="K158" s="66">
        <f t="shared" si="30"/>
        <v>0</v>
      </c>
      <c r="L158" s="66"/>
      <c r="M158" s="66"/>
      <c r="N158" s="66">
        <f t="shared" si="31"/>
        <v>0</v>
      </c>
    </row>
    <row r="159" spans="1:14" ht="15.75">
      <c r="A159" s="17">
        <v>2700</v>
      </c>
      <c r="B159" s="13" t="s">
        <v>50</v>
      </c>
      <c r="C159" s="67">
        <f>C160+C161+C162</f>
        <v>0</v>
      </c>
      <c r="D159" s="67">
        <f>D160+D161+D162</f>
        <v>0</v>
      </c>
      <c r="E159" s="67">
        <f t="shared" si="28"/>
        <v>0</v>
      </c>
      <c r="F159" s="67">
        <f>F160+F161+F162</f>
        <v>0</v>
      </c>
      <c r="G159" s="67">
        <f>G160+G161+G162</f>
        <v>0</v>
      </c>
      <c r="H159" s="67">
        <f t="shared" si="29"/>
        <v>0</v>
      </c>
      <c r="I159" s="67">
        <f>I160+I161+I162</f>
        <v>0</v>
      </c>
      <c r="J159" s="67">
        <f>J160+J161+J162</f>
        <v>0</v>
      </c>
      <c r="K159" s="67">
        <f t="shared" si="30"/>
        <v>0</v>
      </c>
      <c r="L159" s="67">
        <f>L160+L161+L162</f>
        <v>0</v>
      </c>
      <c r="M159" s="67">
        <f>M160+M161+M162</f>
        <v>0</v>
      </c>
      <c r="N159" s="67">
        <f t="shared" si="31"/>
        <v>0</v>
      </c>
    </row>
    <row r="160" spans="1:14" ht="15.75">
      <c r="A160" s="6">
        <v>2710</v>
      </c>
      <c r="B160" s="5" t="s">
        <v>18</v>
      </c>
      <c r="C160" s="66"/>
      <c r="D160" s="66"/>
      <c r="E160" s="66">
        <f t="shared" si="28"/>
        <v>0</v>
      </c>
      <c r="F160" s="66"/>
      <c r="G160" s="66"/>
      <c r="H160" s="66">
        <f t="shared" si="29"/>
        <v>0</v>
      </c>
      <c r="I160" s="66"/>
      <c r="J160" s="66"/>
      <c r="K160" s="66">
        <f t="shared" si="30"/>
        <v>0</v>
      </c>
      <c r="L160" s="66"/>
      <c r="M160" s="66"/>
      <c r="N160" s="66">
        <f t="shared" si="31"/>
        <v>0</v>
      </c>
    </row>
    <row r="161" spans="1:14" ht="15.75">
      <c r="A161" s="6">
        <v>2720</v>
      </c>
      <c r="B161" s="5" t="s">
        <v>19</v>
      </c>
      <c r="C161" s="66"/>
      <c r="D161" s="66"/>
      <c r="E161" s="66">
        <f t="shared" si="28"/>
        <v>0</v>
      </c>
      <c r="F161" s="66"/>
      <c r="G161" s="66"/>
      <c r="H161" s="66">
        <f t="shared" si="29"/>
        <v>0</v>
      </c>
      <c r="I161" s="66"/>
      <c r="J161" s="66"/>
      <c r="K161" s="66">
        <f t="shared" si="30"/>
        <v>0</v>
      </c>
      <c r="L161" s="66"/>
      <c r="M161" s="66"/>
      <c r="N161" s="66">
        <f t="shared" si="31"/>
        <v>0</v>
      </c>
    </row>
    <row r="162" spans="1:14" ht="15.75">
      <c r="A162" s="6">
        <v>2730</v>
      </c>
      <c r="B162" s="5" t="s">
        <v>51</v>
      </c>
      <c r="C162" s="66"/>
      <c r="D162" s="66"/>
      <c r="E162" s="66">
        <f t="shared" si="28"/>
        <v>0</v>
      </c>
      <c r="F162" s="66"/>
      <c r="G162" s="66"/>
      <c r="H162" s="66">
        <f t="shared" si="29"/>
        <v>0</v>
      </c>
      <c r="I162" s="66"/>
      <c r="J162" s="66"/>
      <c r="K162" s="66">
        <f t="shared" si="30"/>
        <v>0</v>
      </c>
      <c r="L162" s="66"/>
      <c r="M162" s="66"/>
      <c r="N162" s="66">
        <f t="shared" si="31"/>
        <v>0</v>
      </c>
    </row>
    <row r="163" spans="1:14" ht="15.75">
      <c r="A163" s="17">
        <v>2800</v>
      </c>
      <c r="B163" s="13" t="s">
        <v>9</v>
      </c>
      <c r="C163" s="67"/>
      <c r="D163" s="67">
        <v>127.791</v>
      </c>
      <c r="E163" s="67">
        <f t="shared" si="28"/>
        <v>127.791</v>
      </c>
      <c r="F163" s="67">
        <v>15</v>
      </c>
      <c r="G163" s="67"/>
      <c r="H163" s="67">
        <f t="shared" si="29"/>
        <v>15</v>
      </c>
      <c r="I163" s="67">
        <v>16.215</v>
      </c>
      <c r="J163" s="67"/>
      <c r="K163" s="67">
        <f t="shared" si="30"/>
        <v>16.215</v>
      </c>
      <c r="L163" s="67">
        <v>17.107</v>
      </c>
      <c r="M163" s="67"/>
      <c r="N163" s="67">
        <f t="shared" si="31"/>
        <v>17.107</v>
      </c>
    </row>
    <row r="164" spans="1:14" ht="15.75">
      <c r="A164" s="17">
        <v>2900</v>
      </c>
      <c r="B164" s="13" t="s">
        <v>28</v>
      </c>
      <c r="C164" s="67"/>
      <c r="D164" s="67"/>
      <c r="E164" s="67">
        <f t="shared" si="28"/>
        <v>0</v>
      </c>
      <c r="F164" s="67"/>
      <c r="G164" s="67"/>
      <c r="H164" s="67">
        <f t="shared" si="29"/>
        <v>0</v>
      </c>
      <c r="I164" s="67"/>
      <c r="J164" s="67"/>
      <c r="K164" s="67">
        <f t="shared" si="30"/>
        <v>0</v>
      </c>
      <c r="L164" s="67"/>
      <c r="M164" s="67"/>
      <c r="N164" s="67">
        <f t="shared" si="31"/>
        <v>0</v>
      </c>
    </row>
    <row r="165" spans="1:14" ht="15.75">
      <c r="A165" s="17">
        <v>3000</v>
      </c>
      <c r="B165" s="13" t="s">
        <v>20</v>
      </c>
      <c r="C165" s="67">
        <f>C166+C180</f>
        <v>0</v>
      </c>
      <c r="D165" s="67">
        <f>D166+D180</f>
        <v>0</v>
      </c>
      <c r="E165" s="67">
        <f t="shared" si="28"/>
        <v>0</v>
      </c>
      <c r="F165" s="67">
        <f>F166+F180</f>
        <v>0</v>
      </c>
      <c r="G165" s="67">
        <f>G166+G180</f>
        <v>0</v>
      </c>
      <c r="H165" s="67">
        <f t="shared" si="29"/>
        <v>0</v>
      </c>
      <c r="I165" s="67">
        <f>I166+I180</f>
        <v>0</v>
      </c>
      <c r="J165" s="67">
        <f>J166+J180</f>
        <v>0</v>
      </c>
      <c r="K165" s="67">
        <f t="shared" si="30"/>
        <v>0</v>
      </c>
      <c r="L165" s="67">
        <f>L166+L180</f>
        <v>0</v>
      </c>
      <c r="M165" s="67">
        <f>M166+M180</f>
        <v>0</v>
      </c>
      <c r="N165" s="67">
        <f t="shared" si="31"/>
        <v>0</v>
      </c>
    </row>
    <row r="166" spans="1:14" ht="15.75">
      <c r="A166" s="17">
        <v>3100</v>
      </c>
      <c r="B166" s="13" t="s">
        <v>52</v>
      </c>
      <c r="C166" s="67">
        <f>C167+C168+C171+C174+C178+C179</f>
        <v>0</v>
      </c>
      <c r="D166" s="67">
        <f>D167+D168+D171+D174+D178+D179</f>
        <v>0</v>
      </c>
      <c r="E166" s="67">
        <f t="shared" si="28"/>
        <v>0</v>
      </c>
      <c r="F166" s="67">
        <f>F167+F168+F171+F174+F178+F179</f>
        <v>0</v>
      </c>
      <c r="G166" s="67">
        <f>G167+G168+G171+G174+G178+G179</f>
        <v>0</v>
      </c>
      <c r="H166" s="67">
        <f t="shared" si="29"/>
        <v>0</v>
      </c>
      <c r="I166" s="67">
        <f>I167+I168+I171+I174+I178+I179</f>
        <v>0</v>
      </c>
      <c r="J166" s="67">
        <f>J167+J168+J171+J174+J178+J179</f>
        <v>0</v>
      </c>
      <c r="K166" s="67">
        <f t="shared" si="30"/>
        <v>0</v>
      </c>
      <c r="L166" s="67">
        <f>L167+L168+L171+L174+L178+L179</f>
        <v>0</v>
      </c>
      <c r="M166" s="67">
        <f>M167+M168+M171+M174+M178+M179</f>
        <v>0</v>
      </c>
      <c r="N166" s="67">
        <f t="shared" si="31"/>
        <v>0</v>
      </c>
    </row>
    <row r="167" spans="1:14" ht="30">
      <c r="A167" s="6">
        <v>3110</v>
      </c>
      <c r="B167" s="19" t="s">
        <v>53</v>
      </c>
      <c r="C167" s="66"/>
      <c r="D167" s="66"/>
      <c r="E167" s="66">
        <f t="shared" si="28"/>
        <v>0</v>
      </c>
      <c r="F167" s="66"/>
      <c r="G167" s="66"/>
      <c r="H167" s="66">
        <f t="shared" si="29"/>
        <v>0</v>
      </c>
      <c r="I167" s="66"/>
      <c r="J167" s="66"/>
      <c r="K167" s="66">
        <f t="shared" si="30"/>
        <v>0</v>
      </c>
      <c r="L167" s="66"/>
      <c r="M167" s="66"/>
      <c r="N167" s="66">
        <f t="shared" si="31"/>
        <v>0</v>
      </c>
    </row>
    <row r="168" spans="1:14" ht="15.75">
      <c r="A168" s="6">
        <v>3120</v>
      </c>
      <c r="B168" s="19" t="s">
        <v>21</v>
      </c>
      <c r="C168" s="66">
        <f>C169+C170</f>
        <v>0</v>
      </c>
      <c r="D168" s="66">
        <f>D169+D170</f>
        <v>0</v>
      </c>
      <c r="E168" s="66">
        <f t="shared" si="28"/>
        <v>0</v>
      </c>
      <c r="F168" s="66">
        <f>F169+F170</f>
        <v>0</v>
      </c>
      <c r="G168" s="66">
        <f>G169+G170</f>
        <v>0</v>
      </c>
      <c r="H168" s="66">
        <f t="shared" si="29"/>
        <v>0</v>
      </c>
      <c r="I168" s="66">
        <f>I169+I170</f>
        <v>0</v>
      </c>
      <c r="J168" s="66">
        <f>J169+J170</f>
        <v>0</v>
      </c>
      <c r="K168" s="66">
        <f t="shared" si="30"/>
        <v>0</v>
      </c>
      <c r="L168" s="66">
        <f>L169+L170</f>
        <v>0</v>
      </c>
      <c r="M168" s="66">
        <f>M169+M170</f>
        <v>0</v>
      </c>
      <c r="N168" s="66">
        <f t="shared" si="31"/>
        <v>0</v>
      </c>
    </row>
    <row r="169" spans="1:14" ht="15.75">
      <c r="A169" s="6">
        <v>3121</v>
      </c>
      <c r="B169" s="19" t="s">
        <v>54</v>
      </c>
      <c r="C169" s="66"/>
      <c r="D169" s="66"/>
      <c r="E169" s="66">
        <f t="shared" si="28"/>
        <v>0</v>
      </c>
      <c r="F169" s="66"/>
      <c r="G169" s="66"/>
      <c r="H169" s="66">
        <f t="shared" si="29"/>
        <v>0</v>
      </c>
      <c r="I169" s="66"/>
      <c r="J169" s="66"/>
      <c r="K169" s="66">
        <f t="shared" si="30"/>
        <v>0</v>
      </c>
      <c r="L169" s="66"/>
      <c r="M169" s="66"/>
      <c r="N169" s="66">
        <f t="shared" si="31"/>
        <v>0</v>
      </c>
    </row>
    <row r="170" spans="1:14" ht="15.75">
      <c r="A170" s="6">
        <v>3122</v>
      </c>
      <c r="B170" s="19" t="s">
        <v>55</v>
      </c>
      <c r="C170" s="66"/>
      <c r="D170" s="66"/>
      <c r="E170" s="66">
        <f t="shared" si="28"/>
        <v>0</v>
      </c>
      <c r="F170" s="66"/>
      <c r="G170" s="66"/>
      <c r="H170" s="66">
        <f t="shared" si="29"/>
        <v>0</v>
      </c>
      <c r="I170" s="66"/>
      <c r="J170" s="66"/>
      <c r="K170" s="66">
        <f t="shared" si="30"/>
        <v>0</v>
      </c>
      <c r="L170" s="66"/>
      <c r="M170" s="66"/>
      <c r="N170" s="66">
        <f t="shared" si="31"/>
        <v>0</v>
      </c>
    </row>
    <row r="171" spans="1:14" ht="15.75">
      <c r="A171" s="6">
        <v>3130</v>
      </c>
      <c r="B171" s="19" t="s">
        <v>22</v>
      </c>
      <c r="C171" s="66">
        <f>C172+C173</f>
        <v>0</v>
      </c>
      <c r="D171" s="66">
        <f>D172+D173</f>
        <v>0</v>
      </c>
      <c r="E171" s="66">
        <f t="shared" si="28"/>
        <v>0</v>
      </c>
      <c r="F171" s="66">
        <f>F172+F173</f>
        <v>0</v>
      </c>
      <c r="G171" s="66">
        <f>G172+G173</f>
        <v>0</v>
      </c>
      <c r="H171" s="66">
        <f t="shared" si="29"/>
        <v>0</v>
      </c>
      <c r="I171" s="66">
        <f>I172+I173</f>
        <v>0</v>
      </c>
      <c r="J171" s="66">
        <f>J172+J173</f>
        <v>0</v>
      </c>
      <c r="K171" s="66">
        <f t="shared" si="30"/>
        <v>0</v>
      </c>
      <c r="L171" s="66">
        <f>L172+L173</f>
        <v>0</v>
      </c>
      <c r="M171" s="66">
        <f>M172+M173</f>
        <v>0</v>
      </c>
      <c r="N171" s="66">
        <f t="shared" si="31"/>
        <v>0</v>
      </c>
    </row>
    <row r="172" spans="1:14" ht="15.75">
      <c r="A172" s="6">
        <v>3131</v>
      </c>
      <c r="B172" s="19" t="s">
        <v>56</v>
      </c>
      <c r="C172" s="66"/>
      <c r="D172" s="66"/>
      <c r="E172" s="66">
        <f t="shared" si="28"/>
        <v>0</v>
      </c>
      <c r="F172" s="66"/>
      <c r="G172" s="66"/>
      <c r="H172" s="66">
        <f t="shared" si="29"/>
        <v>0</v>
      </c>
      <c r="I172" s="66"/>
      <c r="J172" s="66"/>
      <c r="K172" s="66">
        <f t="shared" si="30"/>
        <v>0</v>
      </c>
      <c r="L172" s="66"/>
      <c r="M172" s="66"/>
      <c r="N172" s="66">
        <f t="shared" si="31"/>
        <v>0</v>
      </c>
    </row>
    <row r="173" spans="1:14" ht="15.75">
      <c r="A173" s="6">
        <v>3132</v>
      </c>
      <c r="B173" s="19" t="s">
        <v>23</v>
      </c>
      <c r="C173" s="66"/>
      <c r="D173" s="66"/>
      <c r="E173" s="66">
        <f t="shared" si="28"/>
        <v>0</v>
      </c>
      <c r="F173" s="66"/>
      <c r="G173" s="66"/>
      <c r="H173" s="66">
        <f t="shared" si="29"/>
        <v>0</v>
      </c>
      <c r="I173" s="66"/>
      <c r="J173" s="66"/>
      <c r="K173" s="66">
        <f t="shared" si="30"/>
        <v>0</v>
      </c>
      <c r="L173" s="66"/>
      <c r="M173" s="66"/>
      <c r="N173" s="66">
        <f t="shared" si="31"/>
        <v>0</v>
      </c>
    </row>
    <row r="174" spans="1:14" ht="15.75">
      <c r="A174" s="6">
        <v>3140</v>
      </c>
      <c r="B174" s="19" t="s">
        <v>24</v>
      </c>
      <c r="C174" s="66">
        <f>C175+C176+C177</f>
        <v>0</v>
      </c>
      <c r="D174" s="66">
        <f>D175+D176+D177</f>
        <v>0</v>
      </c>
      <c r="E174" s="66">
        <f t="shared" si="28"/>
        <v>0</v>
      </c>
      <c r="F174" s="66">
        <f>F175+F176+F177</f>
        <v>0</v>
      </c>
      <c r="G174" s="66">
        <f>G175+G176+G177</f>
        <v>0</v>
      </c>
      <c r="H174" s="66">
        <f t="shared" si="29"/>
        <v>0</v>
      </c>
      <c r="I174" s="66">
        <f>I175+I176+I177</f>
        <v>0</v>
      </c>
      <c r="J174" s="66">
        <f>J175+J176+J177</f>
        <v>0</v>
      </c>
      <c r="K174" s="66">
        <f t="shared" si="30"/>
        <v>0</v>
      </c>
      <c r="L174" s="66">
        <f>L175+L176+L177</f>
        <v>0</v>
      </c>
      <c r="M174" s="66">
        <f>M175+M176+M177</f>
        <v>0</v>
      </c>
      <c r="N174" s="66">
        <f t="shared" si="31"/>
        <v>0</v>
      </c>
    </row>
    <row r="175" spans="1:14" ht="15.75">
      <c r="A175" s="6">
        <v>3141</v>
      </c>
      <c r="B175" s="19" t="s">
        <v>57</v>
      </c>
      <c r="C175" s="66"/>
      <c r="D175" s="66"/>
      <c r="E175" s="66">
        <f t="shared" si="28"/>
        <v>0</v>
      </c>
      <c r="F175" s="66"/>
      <c r="G175" s="66"/>
      <c r="H175" s="66">
        <f t="shared" si="29"/>
        <v>0</v>
      </c>
      <c r="I175" s="66"/>
      <c r="J175" s="66"/>
      <c r="K175" s="66">
        <f t="shared" si="30"/>
        <v>0</v>
      </c>
      <c r="L175" s="66"/>
      <c r="M175" s="66"/>
      <c r="N175" s="66">
        <f t="shared" si="31"/>
        <v>0</v>
      </c>
    </row>
    <row r="176" spans="1:14" ht="15.75">
      <c r="A176" s="6">
        <v>3142</v>
      </c>
      <c r="B176" s="19" t="s">
        <v>58</v>
      </c>
      <c r="C176" s="66"/>
      <c r="D176" s="66"/>
      <c r="E176" s="66">
        <f t="shared" si="28"/>
        <v>0</v>
      </c>
      <c r="F176" s="66"/>
      <c r="G176" s="66"/>
      <c r="H176" s="66">
        <f t="shared" si="29"/>
        <v>0</v>
      </c>
      <c r="I176" s="66"/>
      <c r="J176" s="66"/>
      <c r="K176" s="66">
        <f t="shared" si="30"/>
        <v>0</v>
      </c>
      <c r="L176" s="66"/>
      <c r="M176" s="66"/>
      <c r="N176" s="66">
        <f t="shared" si="31"/>
        <v>0</v>
      </c>
    </row>
    <row r="177" spans="1:14" ht="15.75">
      <c r="A177" s="6">
        <v>3143</v>
      </c>
      <c r="B177" s="19" t="s">
        <v>59</v>
      </c>
      <c r="C177" s="66"/>
      <c r="D177" s="66"/>
      <c r="E177" s="66">
        <f t="shared" si="28"/>
        <v>0</v>
      </c>
      <c r="F177" s="66"/>
      <c r="G177" s="66"/>
      <c r="H177" s="66">
        <f t="shared" si="29"/>
        <v>0</v>
      </c>
      <c r="I177" s="66"/>
      <c r="J177" s="66"/>
      <c r="K177" s="66">
        <f t="shared" si="30"/>
        <v>0</v>
      </c>
      <c r="L177" s="66"/>
      <c r="M177" s="66"/>
      <c r="N177" s="66">
        <f t="shared" si="31"/>
        <v>0</v>
      </c>
    </row>
    <row r="178" spans="1:14" ht="15.75">
      <c r="A178" s="6">
        <v>3150</v>
      </c>
      <c r="B178" s="19" t="s">
        <v>60</v>
      </c>
      <c r="C178" s="66"/>
      <c r="D178" s="66"/>
      <c r="E178" s="66">
        <f t="shared" si="28"/>
        <v>0</v>
      </c>
      <c r="F178" s="66"/>
      <c r="G178" s="66"/>
      <c r="H178" s="66">
        <f t="shared" si="29"/>
        <v>0</v>
      </c>
      <c r="I178" s="66"/>
      <c r="J178" s="66"/>
      <c r="K178" s="66">
        <f t="shared" si="30"/>
        <v>0</v>
      </c>
      <c r="L178" s="66"/>
      <c r="M178" s="66"/>
      <c r="N178" s="66">
        <f t="shared" si="31"/>
        <v>0</v>
      </c>
    </row>
    <row r="179" spans="1:14" ht="15.75">
      <c r="A179" s="6">
        <v>3160</v>
      </c>
      <c r="B179" s="19" t="s">
        <v>61</v>
      </c>
      <c r="C179" s="66"/>
      <c r="D179" s="66"/>
      <c r="E179" s="66">
        <f t="shared" si="28"/>
        <v>0</v>
      </c>
      <c r="F179" s="66"/>
      <c r="G179" s="66"/>
      <c r="H179" s="66">
        <f t="shared" si="29"/>
        <v>0</v>
      </c>
      <c r="I179" s="66"/>
      <c r="J179" s="66"/>
      <c r="K179" s="66">
        <f t="shared" si="30"/>
        <v>0</v>
      </c>
      <c r="L179" s="66"/>
      <c r="M179" s="66"/>
      <c r="N179" s="66">
        <f t="shared" si="31"/>
        <v>0</v>
      </c>
    </row>
    <row r="180" spans="1:14" ht="15.75">
      <c r="A180" s="17">
        <v>3200</v>
      </c>
      <c r="B180" s="20" t="s">
        <v>25</v>
      </c>
      <c r="C180" s="67">
        <f>C181+C182+C183+C184</f>
        <v>0</v>
      </c>
      <c r="D180" s="67">
        <f>D181+D182+D183+D184</f>
        <v>0</v>
      </c>
      <c r="E180" s="67">
        <f t="shared" si="28"/>
        <v>0</v>
      </c>
      <c r="F180" s="67">
        <f>F181+F182+F183+F184</f>
        <v>0</v>
      </c>
      <c r="G180" s="67">
        <f>G181+G182+G183+G184</f>
        <v>0</v>
      </c>
      <c r="H180" s="67">
        <f t="shared" si="29"/>
        <v>0</v>
      </c>
      <c r="I180" s="67">
        <f>I181+I182+I183+I184</f>
        <v>0</v>
      </c>
      <c r="J180" s="67">
        <f>J181+J182+J183+J184</f>
        <v>0</v>
      </c>
      <c r="K180" s="67">
        <f t="shared" si="30"/>
        <v>0</v>
      </c>
      <c r="L180" s="67">
        <f>L181+L182+L183+L184</f>
        <v>0</v>
      </c>
      <c r="M180" s="67">
        <f>M181+M182+M183+M184</f>
        <v>0</v>
      </c>
      <c r="N180" s="67">
        <f t="shared" si="31"/>
        <v>0</v>
      </c>
    </row>
    <row r="181" spans="1:14" ht="30">
      <c r="A181" s="6">
        <v>3210</v>
      </c>
      <c r="B181" s="19" t="s">
        <v>26</v>
      </c>
      <c r="C181" s="66"/>
      <c r="D181" s="66"/>
      <c r="E181" s="66">
        <f t="shared" si="28"/>
        <v>0</v>
      </c>
      <c r="F181" s="66"/>
      <c r="G181" s="66"/>
      <c r="H181" s="66">
        <f t="shared" si="29"/>
        <v>0</v>
      </c>
      <c r="I181" s="66"/>
      <c r="J181" s="66"/>
      <c r="K181" s="66">
        <f t="shared" si="30"/>
        <v>0</v>
      </c>
      <c r="L181" s="66"/>
      <c r="M181" s="66"/>
      <c r="N181" s="66">
        <f t="shared" si="31"/>
        <v>0</v>
      </c>
    </row>
    <row r="182" spans="1:14" ht="30">
      <c r="A182" s="6">
        <v>3220</v>
      </c>
      <c r="B182" s="19" t="s">
        <v>62</v>
      </c>
      <c r="C182" s="66"/>
      <c r="D182" s="66"/>
      <c r="E182" s="66">
        <f t="shared" si="28"/>
        <v>0</v>
      </c>
      <c r="F182" s="66"/>
      <c r="G182" s="66"/>
      <c r="H182" s="66">
        <f t="shared" si="29"/>
        <v>0</v>
      </c>
      <c r="I182" s="66"/>
      <c r="J182" s="66"/>
      <c r="K182" s="66">
        <f t="shared" si="30"/>
        <v>0</v>
      </c>
      <c r="L182" s="66"/>
      <c r="M182" s="66"/>
      <c r="N182" s="66">
        <f t="shared" si="31"/>
        <v>0</v>
      </c>
    </row>
    <row r="183" spans="1:14" ht="30">
      <c r="A183" s="6">
        <v>3230</v>
      </c>
      <c r="B183" s="19" t="s">
        <v>63</v>
      </c>
      <c r="C183" s="66"/>
      <c r="D183" s="66"/>
      <c r="E183" s="66">
        <f t="shared" si="28"/>
        <v>0</v>
      </c>
      <c r="F183" s="66"/>
      <c r="G183" s="66"/>
      <c r="H183" s="66">
        <f t="shared" si="29"/>
        <v>0</v>
      </c>
      <c r="I183" s="66"/>
      <c r="J183" s="66"/>
      <c r="K183" s="66">
        <f t="shared" si="30"/>
        <v>0</v>
      </c>
      <c r="L183" s="66"/>
      <c r="M183" s="66"/>
      <c r="N183" s="66">
        <f t="shared" si="31"/>
        <v>0</v>
      </c>
    </row>
    <row r="184" spans="1:14" ht="15.75">
      <c r="A184" s="6">
        <v>3240</v>
      </c>
      <c r="B184" s="19" t="s">
        <v>27</v>
      </c>
      <c r="C184" s="66"/>
      <c r="D184" s="66"/>
      <c r="E184" s="66">
        <f t="shared" si="28"/>
        <v>0</v>
      </c>
      <c r="F184" s="66"/>
      <c r="G184" s="66"/>
      <c r="H184" s="66">
        <f t="shared" si="29"/>
        <v>0</v>
      </c>
      <c r="I184" s="66"/>
      <c r="J184" s="66"/>
      <c r="K184" s="66">
        <f t="shared" si="30"/>
        <v>0</v>
      </c>
      <c r="L184" s="66"/>
      <c r="M184" s="66"/>
      <c r="N184" s="66">
        <f t="shared" si="31"/>
        <v>0</v>
      </c>
    </row>
    <row r="185" spans="1:14" ht="15.75">
      <c r="A185" s="6"/>
      <c r="B185" s="19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</row>
    <row r="186" spans="1:14" ht="32.25" customHeight="1">
      <c r="A186" s="47" t="s">
        <v>76</v>
      </c>
      <c r="B186" s="48" t="s">
        <v>109</v>
      </c>
      <c r="C186" s="153">
        <f>C188+C223</f>
        <v>61891.484</v>
      </c>
      <c r="D186" s="153">
        <f>D188+D223</f>
        <v>16195.992999999999</v>
      </c>
      <c r="E186" s="153">
        <f>C186+D186</f>
        <v>78087.477</v>
      </c>
      <c r="F186" s="153">
        <f>F188+F223</f>
        <v>94015.185</v>
      </c>
      <c r="G186" s="153">
        <f>G188+G223</f>
        <v>0</v>
      </c>
      <c r="H186" s="153">
        <f>F186+G186</f>
        <v>94015.185</v>
      </c>
      <c r="I186" s="153">
        <f>I188+I223</f>
        <v>103432.368</v>
      </c>
      <c r="J186" s="153">
        <f>J188+J223</f>
        <v>0</v>
      </c>
      <c r="K186" s="153">
        <f>I186+J186</f>
        <v>103432.368</v>
      </c>
      <c r="L186" s="153">
        <f>L188+L223</f>
        <v>112607.629</v>
      </c>
      <c r="M186" s="153">
        <f>M188+M223</f>
        <v>0</v>
      </c>
      <c r="N186" s="153">
        <f>L186+M186</f>
        <v>112607.629</v>
      </c>
    </row>
    <row r="187" spans="1:14" ht="13.5" customHeight="1">
      <c r="A187" s="37"/>
      <c r="B187" s="44" t="s">
        <v>0</v>
      </c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</row>
    <row r="188" spans="1:14" ht="15.75">
      <c r="A188" s="17">
        <v>2000</v>
      </c>
      <c r="B188" s="13" t="s">
        <v>5</v>
      </c>
      <c r="C188" s="155">
        <f>C189+C194+C210+C213+C217+C221+C222</f>
        <v>61891.484</v>
      </c>
      <c r="D188" s="155">
        <f>D189+D194+D210+D213+D217+D221+D222+D223</f>
        <v>16195.992999999999</v>
      </c>
      <c r="E188" s="155">
        <f>C188+D188</f>
        <v>78087.477</v>
      </c>
      <c r="F188" s="155">
        <f>F189+F194+F210+F213+F217+F221+F222+F223</f>
        <v>94015.185</v>
      </c>
      <c r="G188" s="155">
        <f>G189+G194+G210+G213+G217+G221+G222+G223</f>
        <v>0</v>
      </c>
      <c r="H188" s="155">
        <f>F188+G188</f>
        <v>94015.185</v>
      </c>
      <c r="I188" s="155">
        <f>I189+I194+I210+I213+I217+I221+I222+I223</f>
        <v>103432.368</v>
      </c>
      <c r="J188" s="155">
        <f>J189+J194+J210+J213+J217+J221+J222+J223</f>
        <v>0</v>
      </c>
      <c r="K188" s="155">
        <f>I188+J188</f>
        <v>103432.368</v>
      </c>
      <c r="L188" s="155">
        <f>L189+L194+L210+L213+L217+L221+L222+L223</f>
        <v>112607.629</v>
      </c>
      <c r="M188" s="155">
        <f>M189+M194+M210+M213+M217+M221+M222+M223</f>
        <v>0</v>
      </c>
      <c r="N188" s="155">
        <f>L188+M188</f>
        <v>112607.629</v>
      </c>
    </row>
    <row r="189" spans="1:14" ht="15.75">
      <c r="A189" s="17">
        <v>2100</v>
      </c>
      <c r="B189" s="13" t="s">
        <v>33</v>
      </c>
      <c r="C189" s="155">
        <f>C191+C193</f>
        <v>48630.604999999996</v>
      </c>
      <c r="D189" s="155">
        <f>D191+D193</f>
        <v>4304.832</v>
      </c>
      <c r="E189" s="155">
        <f aca="true" t="shared" si="32" ref="E189:E242">C189+D189</f>
        <v>52935.437</v>
      </c>
      <c r="F189" s="155">
        <f>F191+F193</f>
        <v>67665.567</v>
      </c>
      <c r="G189" s="155">
        <f>G191+G193</f>
        <v>0</v>
      </c>
      <c r="H189" s="155">
        <f aca="true" t="shared" si="33" ref="H189:H242">F189+G189</f>
        <v>67665.567</v>
      </c>
      <c r="I189" s="155">
        <f>I191+I193</f>
        <v>75327.538</v>
      </c>
      <c r="J189" s="155">
        <f>J191+J193</f>
        <v>0</v>
      </c>
      <c r="K189" s="155">
        <f aca="true" t="shared" si="34" ref="K189:K242">I189+J189</f>
        <v>75327.538</v>
      </c>
      <c r="L189" s="155">
        <f>L191+L193</f>
        <v>82935.033</v>
      </c>
      <c r="M189" s="155">
        <f>M191+M193</f>
        <v>0</v>
      </c>
      <c r="N189" s="155">
        <f aca="true" t="shared" si="35" ref="N189:N242">L189+M189</f>
        <v>82935.033</v>
      </c>
    </row>
    <row r="190" spans="1:14" ht="15.75">
      <c r="A190" s="6">
        <v>2110</v>
      </c>
      <c r="B190" s="5" t="s">
        <v>34</v>
      </c>
      <c r="C190" s="154">
        <f>C191</f>
        <v>35680.698</v>
      </c>
      <c r="D190" s="154">
        <f>D191</f>
        <v>3158.351</v>
      </c>
      <c r="E190" s="154">
        <f t="shared" si="32"/>
        <v>38839.049</v>
      </c>
      <c r="F190" s="154">
        <f>F191</f>
        <v>49644.583</v>
      </c>
      <c r="G190" s="154">
        <f>G191</f>
        <v>0</v>
      </c>
      <c r="H190" s="154">
        <f t="shared" si="33"/>
        <v>49644.583</v>
      </c>
      <c r="I190" s="154">
        <f>I191</f>
        <v>55265.985</v>
      </c>
      <c r="J190" s="154">
        <f>J191</f>
        <v>0</v>
      </c>
      <c r="K190" s="154">
        <f t="shared" si="34"/>
        <v>55265.985</v>
      </c>
      <c r="L190" s="154">
        <f>L191</f>
        <v>60847.419</v>
      </c>
      <c r="M190" s="154">
        <f>M191</f>
        <v>0</v>
      </c>
      <c r="N190" s="154">
        <f t="shared" si="35"/>
        <v>60847.419</v>
      </c>
    </row>
    <row r="191" spans="1:14" ht="15.75">
      <c r="A191" s="6">
        <v>2111</v>
      </c>
      <c r="B191" s="5" t="s">
        <v>6</v>
      </c>
      <c r="C191" s="154">
        <v>35680.698</v>
      </c>
      <c r="D191" s="154">
        <v>3158.351</v>
      </c>
      <c r="E191" s="154">
        <f t="shared" si="32"/>
        <v>38839.049</v>
      </c>
      <c r="F191" s="154">
        <v>49644.583</v>
      </c>
      <c r="G191" s="154"/>
      <c r="H191" s="154">
        <f t="shared" si="33"/>
        <v>49644.583</v>
      </c>
      <c r="I191" s="154">
        <v>55265.985</v>
      </c>
      <c r="J191" s="154"/>
      <c r="K191" s="154">
        <f t="shared" si="34"/>
        <v>55265.985</v>
      </c>
      <c r="L191" s="154">
        <v>60847.419</v>
      </c>
      <c r="M191" s="154"/>
      <c r="N191" s="154">
        <f t="shared" si="35"/>
        <v>60847.419</v>
      </c>
    </row>
    <row r="192" spans="1:14" ht="15.75">
      <c r="A192" s="6">
        <v>2112</v>
      </c>
      <c r="B192" s="5" t="s">
        <v>35</v>
      </c>
      <c r="C192" s="154"/>
      <c r="D192" s="154"/>
      <c r="E192" s="154">
        <f t="shared" si="32"/>
        <v>0</v>
      </c>
      <c r="F192" s="154"/>
      <c r="G192" s="154"/>
      <c r="H192" s="154">
        <f t="shared" si="33"/>
        <v>0</v>
      </c>
      <c r="I192" s="154"/>
      <c r="J192" s="154"/>
      <c r="K192" s="154">
        <f t="shared" si="34"/>
        <v>0</v>
      </c>
      <c r="L192" s="154"/>
      <c r="M192" s="154"/>
      <c r="N192" s="154">
        <f t="shared" si="35"/>
        <v>0</v>
      </c>
    </row>
    <row r="193" spans="1:14" ht="15.75">
      <c r="A193" s="6">
        <v>2120</v>
      </c>
      <c r="B193" s="5" t="s">
        <v>36</v>
      </c>
      <c r="C193" s="154">
        <v>12949.907</v>
      </c>
      <c r="D193" s="154">
        <v>1146.481</v>
      </c>
      <c r="E193" s="154">
        <f t="shared" si="32"/>
        <v>14096.387999999999</v>
      </c>
      <c r="F193" s="154">
        <v>18020.984</v>
      </c>
      <c r="G193" s="154"/>
      <c r="H193" s="154">
        <f t="shared" si="33"/>
        <v>18020.984</v>
      </c>
      <c r="I193" s="154">
        <v>20061.553</v>
      </c>
      <c r="J193" s="154"/>
      <c r="K193" s="154">
        <f t="shared" si="34"/>
        <v>20061.553</v>
      </c>
      <c r="L193" s="154">
        <v>22087.614</v>
      </c>
      <c r="M193" s="154"/>
      <c r="N193" s="154">
        <f t="shared" si="35"/>
        <v>22087.614</v>
      </c>
    </row>
    <row r="194" spans="1:14" ht="15.75">
      <c r="A194" s="17">
        <v>2200</v>
      </c>
      <c r="B194" s="13" t="s">
        <v>37</v>
      </c>
      <c r="C194" s="155">
        <f>C195+C196+C197+C198+C199+C200+C201+C207</f>
        <v>13260.879</v>
      </c>
      <c r="D194" s="155">
        <f>D195+D196+D197+D198+D199+D200+D201+D207</f>
        <v>11763.369999999999</v>
      </c>
      <c r="E194" s="155">
        <f t="shared" si="32"/>
        <v>25024.249</v>
      </c>
      <c r="F194" s="155">
        <f>F195+F196+F197+F198+F199+F200+F201+F207</f>
        <v>26334.618000000002</v>
      </c>
      <c r="G194" s="155">
        <f>G195+G196+G197+G198+G199+G200+G201+G207</f>
        <v>0</v>
      </c>
      <c r="H194" s="155">
        <f t="shared" si="33"/>
        <v>26334.618000000002</v>
      </c>
      <c r="I194" s="155">
        <f>I195+I196+I197+I198+I199+I200+I201+I207</f>
        <v>28088.615</v>
      </c>
      <c r="J194" s="155">
        <f>J195+J196+J197+J198+J199+J200+J201+J207</f>
        <v>0</v>
      </c>
      <c r="K194" s="155">
        <f t="shared" si="34"/>
        <v>28088.615</v>
      </c>
      <c r="L194" s="155">
        <f>L195+L196+L197+L198+L199+L200+L201+L207</f>
        <v>29655.489</v>
      </c>
      <c r="M194" s="155">
        <f>M195+M196+M197+M198+M199+M200+M201+M207</f>
        <v>0</v>
      </c>
      <c r="N194" s="155">
        <f t="shared" si="35"/>
        <v>29655.489</v>
      </c>
    </row>
    <row r="195" spans="1:14" ht="15.75">
      <c r="A195" s="6">
        <v>2210</v>
      </c>
      <c r="B195" s="5" t="s">
        <v>38</v>
      </c>
      <c r="C195" s="154"/>
      <c r="D195" s="154">
        <v>117.773</v>
      </c>
      <c r="E195" s="154">
        <f t="shared" si="32"/>
        <v>117.773</v>
      </c>
      <c r="F195" s="154">
        <v>89.625</v>
      </c>
      <c r="G195" s="154"/>
      <c r="H195" s="154">
        <f t="shared" si="33"/>
        <v>89.625</v>
      </c>
      <c r="I195" s="154">
        <v>96.885</v>
      </c>
      <c r="J195" s="154"/>
      <c r="K195" s="154">
        <f t="shared" si="34"/>
        <v>96.885</v>
      </c>
      <c r="L195" s="154">
        <v>102.214</v>
      </c>
      <c r="M195" s="154"/>
      <c r="N195" s="154">
        <f t="shared" si="35"/>
        <v>102.214</v>
      </c>
    </row>
    <row r="196" spans="1:14" ht="15.75">
      <c r="A196" s="6">
        <v>2220</v>
      </c>
      <c r="B196" s="5" t="s">
        <v>39</v>
      </c>
      <c r="C196" s="154"/>
      <c r="D196" s="154">
        <v>4.364</v>
      </c>
      <c r="E196" s="154">
        <f t="shared" si="32"/>
        <v>4.364</v>
      </c>
      <c r="F196" s="154">
        <v>4.888</v>
      </c>
      <c r="G196" s="154"/>
      <c r="H196" s="154">
        <f t="shared" si="33"/>
        <v>4.888</v>
      </c>
      <c r="I196" s="154">
        <v>5.284</v>
      </c>
      <c r="J196" s="154"/>
      <c r="K196" s="154">
        <f t="shared" si="34"/>
        <v>5.284</v>
      </c>
      <c r="L196" s="154">
        <v>5.574</v>
      </c>
      <c r="M196" s="154"/>
      <c r="N196" s="154">
        <f t="shared" si="35"/>
        <v>5.574</v>
      </c>
    </row>
    <row r="197" spans="1:14" ht="15.75">
      <c r="A197" s="6">
        <v>2230</v>
      </c>
      <c r="B197" s="5" t="s">
        <v>7</v>
      </c>
      <c r="C197" s="154"/>
      <c r="D197" s="154">
        <v>6427.066</v>
      </c>
      <c r="E197" s="154">
        <f t="shared" si="32"/>
        <v>6427.066</v>
      </c>
      <c r="F197" s="154">
        <v>7774.722</v>
      </c>
      <c r="G197" s="154"/>
      <c r="H197" s="154">
        <f t="shared" si="33"/>
        <v>7774.722</v>
      </c>
      <c r="I197" s="154">
        <v>8404.475</v>
      </c>
      <c r="J197" s="154"/>
      <c r="K197" s="154">
        <f t="shared" si="34"/>
        <v>8404.475</v>
      </c>
      <c r="L197" s="154">
        <v>8866.721</v>
      </c>
      <c r="M197" s="154"/>
      <c r="N197" s="154">
        <f t="shared" si="35"/>
        <v>8866.721</v>
      </c>
    </row>
    <row r="198" spans="1:14" ht="15.75">
      <c r="A198" s="6">
        <v>2240</v>
      </c>
      <c r="B198" s="5" t="s">
        <v>8</v>
      </c>
      <c r="C198" s="154"/>
      <c r="D198" s="156">
        <v>878.606</v>
      </c>
      <c r="E198" s="154">
        <f t="shared" si="32"/>
        <v>878.606</v>
      </c>
      <c r="F198" s="154">
        <v>1131.945</v>
      </c>
      <c r="G198" s="154"/>
      <c r="H198" s="154">
        <f t="shared" si="33"/>
        <v>1131.945</v>
      </c>
      <c r="I198" s="154">
        <v>1223.633</v>
      </c>
      <c r="J198" s="154"/>
      <c r="K198" s="154">
        <f t="shared" si="34"/>
        <v>1223.633</v>
      </c>
      <c r="L198" s="154">
        <v>1290.933</v>
      </c>
      <c r="M198" s="154"/>
      <c r="N198" s="154">
        <f t="shared" si="35"/>
        <v>1290.933</v>
      </c>
    </row>
    <row r="199" spans="1:14" ht="15.75">
      <c r="A199" s="6">
        <v>2250</v>
      </c>
      <c r="B199" s="5" t="s">
        <v>10</v>
      </c>
      <c r="C199" s="154"/>
      <c r="D199" s="154"/>
      <c r="E199" s="154">
        <f t="shared" si="32"/>
        <v>0</v>
      </c>
      <c r="F199" s="154">
        <v>0</v>
      </c>
      <c r="G199" s="154"/>
      <c r="H199" s="154">
        <f t="shared" si="33"/>
        <v>0</v>
      </c>
      <c r="I199" s="154"/>
      <c r="J199" s="154"/>
      <c r="K199" s="154">
        <f t="shared" si="34"/>
        <v>0</v>
      </c>
      <c r="L199" s="154"/>
      <c r="M199" s="154"/>
      <c r="N199" s="154">
        <f t="shared" si="35"/>
        <v>0</v>
      </c>
    </row>
    <row r="200" spans="1:14" ht="15.75">
      <c r="A200" s="6">
        <v>2260</v>
      </c>
      <c r="B200" s="5" t="s">
        <v>40</v>
      </c>
      <c r="C200" s="154"/>
      <c r="D200" s="154"/>
      <c r="E200" s="154">
        <f t="shared" si="32"/>
        <v>0</v>
      </c>
      <c r="F200" s="154"/>
      <c r="G200" s="154"/>
      <c r="H200" s="154">
        <f t="shared" si="33"/>
        <v>0</v>
      </c>
      <c r="I200" s="154"/>
      <c r="J200" s="154"/>
      <c r="K200" s="154">
        <f t="shared" si="34"/>
        <v>0</v>
      </c>
      <c r="L200" s="154"/>
      <c r="M200" s="154"/>
      <c r="N200" s="154">
        <f t="shared" si="35"/>
        <v>0</v>
      </c>
    </row>
    <row r="201" spans="1:14" ht="15.75">
      <c r="A201" s="6">
        <v>2270</v>
      </c>
      <c r="B201" s="5" t="s">
        <v>11</v>
      </c>
      <c r="C201" s="154">
        <f>C202+C203+C204+C205+C206</f>
        <v>13260.879</v>
      </c>
      <c r="D201" s="154">
        <f>D202+D203+D204+D205+D206</f>
        <v>4335.561</v>
      </c>
      <c r="E201" s="154">
        <f t="shared" si="32"/>
        <v>17596.440000000002</v>
      </c>
      <c r="F201" s="154">
        <f>F202+F203+F204+F205+F206</f>
        <v>17310.938000000002</v>
      </c>
      <c r="G201" s="154">
        <f>G202+G203+G204+G205+G206</f>
        <v>0</v>
      </c>
      <c r="H201" s="154">
        <f t="shared" si="33"/>
        <v>17310.938000000002</v>
      </c>
      <c r="I201" s="154">
        <f>I202+I203+I204+I205+I206</f>
        <v>18334.015</v>
      </c>
      <c r="J201" s="154">
        <f>J202+J203+J204+J205+J206</f>
        <v>0</v>
      </c>
      <c r="K201" s="154">
        <f t="shared" si="34"/>
        <v>18334.015</v>
      </c>
      <c r="L201" s="154">
        <f>L202+L203+L204+L205+L206</f>
        <v>19364.386000000002</v>
      </c>
      <c r="M201" s="154">
        <f>M202+M203+M204+M205+M206</f>
        <v>0</v>
      </c>
      <c r="N201" s="154">
        <f t="shared" si="35"/>
        <v>19364.386000000002</v>
      </c>
    </row>
    <row r="202" spans="1:14" ht="15.75">
      <c r="A202" s="6">
        <v>2271</v>
      </c>
      <c r="B202" s="5" t="s">
        <v>12</v>
      </c>
      <c r="C202" s="154">
        <v>11370.155</v>
      </c>
      <c r="D202" s="154">
        <v>422.008</v>
      </c>
      <c r="E202" s="154">
        <f t="shared" si="32"/>
        <v>11792.163</v>
      </c>
      <c r="F202" s="154">
        <v>11684.981</v>
      </c>
      <c r="G202" s="154"/>
      <c r="H202" s="154">
        <f t="shared" si="33"/>
        <v>11684.981</v>
      </c>
      <c r="I202" s="154">
        <v>12375.564</v>
      </c>
      <c r="J202" s="154"/>
      <c r="K202" s="154">
        <f t="shared" si="34"/>
        <v>12375.564</v>
      </c>
      <c r="L202" s="154">
        <v>13071.071</v>
      </c>
      <c r="M202" s="154"/>
      <c r="N202" s="154">
        <f t="shared" si="35"/>
        <v>13071.071</v>
      </c>
    </row>
    <row r="203" spans="1:14" ht="15.75">
      <c r="A203" s="6">
        <v>2272</v>
      </c>
      <c r="B203" s="5" t="s">
        <v>41</v>
      </c>
      <c r="C203" s="154"/>
      <c r="D203" s="154">
        <v>373.304</v>
      </c>
      <c r="E203" s="154">
        <f t="shared" si="32"/>
        <v>373.304</v>
      </c>
      <c r="F203" s="154">
        <v>319.163</v>
      </c>
      <c r="G203" s="154"/>
      <c r="H203" s="154">
        <f t="shared" si="33"/>
        <v>319.163</v>
      </c>
      <c r="I203" s="154">
        <v>338.025</v>
      </c>
      <c r="J203" s="154"/>
      <c r="K203" s="154">
        <f t="shared" si="34"/>
        <v>338.025</v>
      </c>
      <c r="L203" s="154">
        <v>357.022</v>
      </c>
      <c r="M203" s="154"/>
      <c r="N203" s="154">
        <f t="shared" si="35"/>
        <v>357.022</v>
      </c>
    </row>
    <row r="204" spans="1:14" ht="15.75">
      <c r="A204" s="6">
        <v>2273</v>
      </c>
      <c r="B204" s="5" t="s">
        <v>13</v>
      </c>
      <c r="C204" s="154"/>
      <c r="D204" s="154">
        <v>2476.879</v>
      </c>
      <c r="E204" s="154">
        <f t="shared" si="32"/>
        <v>2476.879</v>
      </c>
      <c r="F204" s="154">
        <v>2480.278</v>
      </c>
      <c r="G204" s="154"/>
      <c r="H204" s="154">
        <f t="shared" si="33"/>
        <v>2480.278</v>
      </c>
      <c r="I204" s="154">
        <v>2626.863</v>
      </c>
      <c r="J204" s="154"/>
      <c r="K204" s="154">
        <f t="shared" si="34"/>
        <v>2626.863</v>
      </c>
      <c r="L204" s="154">
        <v>2774.492</v>
      </c>
      <c r="M204" s="154"/>
      <c r="N204" s="154">
        <f t="shared" si="35"/>
        <v>2774.492</v>
      </c>
    </row>
    <row r="205" spans="1:14" ht="15.75">
      <c r="A205" s="6">
        <v>2274</v>
      </c>
      <c r="B205" s="5" t="s">
        <v>14</v>
      </c>
      <c r="C205" s="154">
        <v>1890.724</v>
      </c>
      <c r="D205" s="154">
        <v>1063.37</v>
      </c>
      <c r="E205" s="154">
        <f t="shared" si="32"/>
        <v>2954.094</v>
      </c>
      <c r="F205" s="154">
        <v>2826.516</v>
      </c>
      <c r="G205" s="154"/>
      <c r="H205" s="154">
        <f t="shared" si="33"/>
        <v>2826.516</v>
      </c>
      <c r="I205" s="154">
        <v>2993.563</v>
      </c>
      <c r="J205" s="154"/>
      <c r="K205" s="154">
        <f t="shared" si="34"/>
        <v>2993.563</v>
      </c>
      <c r="L205" s="154">
        <v>3161.801</v>
      </c>
      <c r="M205" s="154"/>
      <c r="N205" s="154">
        <f t="shared" si="35"/>
        <v>3161.801</v>
      </c>
    </row>
    <row r="206" spans="1:14" ht="15.75">
      <c r="A206" s="6">
        <v>2275</v>
      </c>
      <c r="B206" s="5" t="s">
        <v>15</v>
      </c>
      <c r="C206" s="154"/>
      <c r="D206" s="154"/>
      <c r="E206" s="154">
        <f t="shared" si="32"/>
        <v>0</v>
      </c>
      <c r="F206" s="154"/>
      <c r="G206" s="154"/>
      <c r="H206" s="154">
        <f t="shared" si="33"/>
        <v>0</v>
      </c>
      <c r="I206" s="154"/>
      <c r="J206" s="154"/>
      <c r="K206" s="154">
        <f t="shared" si="34"/>
        <v>0</v>
      </c>
      <c r="L206" s="154"/>
      <c r="M206" s="154"/>
      <c r="N206" s="154">
        <f t="shared" si="35"/>
        <v>0</v>
      </c>
    </row>
    <row r="207" spans="1:14" ht="30">
      <c r="A207" s="6">
        <v>2280</v>
      </c>
      <c r="B207" s="19" t="s">
        <v>16</v>
      </c>
      <c r="C207" s="154">
        <f>C208+C209</f>
        <v>0</v>
      </c>
      <c r="D207" s="154">
        <f>D208+D209</f>
        <v>0</v>
      </c>
      <c r="E207" s="154">
        <f t="shared" si="32"/>
        <v>0</v>
      </c>
      <c r="F207" s="154">
        <f>F208+F209</f>
        <v>22.5</v>
      </c>
      <c r="G207" s="154">
        <f>G208+G209</f>
        <v>0</v>
      </c>
      <c r="H207" s="154">
        <f t="shared" si="33"/>
        <v>22.5</v>
      </c>
      <c r="I207" s="154">
        <f>I208+I209</f>
        <v>24.323</v>
      </c>
      <c r="J207" s="154">
        <f>J208+J209</f>
        <v>0</v>
      </c>
      <c r="K207" s="154">
        <f t="shared" si="34"/>
        <v>24.323</v>
      </c>
      <c r="L207" s="154">
        <f>L208+L209</f>
        <v>25.661</v>
      </c>
      <c r="M207" s="154">
        <f>M208+M209</f>
        <v>0</v>
      </c>
      <c r="N207" s="154">
        <f t="shared" si="35"/>
        <v>25.661</v>
      </c>
    </row>
    <row r="208" spans="1:14" ht="30">
      <c r="A208" s="6">
        <v>2281</v>
      </c>
      <c r="B208" s="19" t="s">
        <v>42</v>
      </c>
      <c r="C208" s="154"/>
      <c r="D208" s="154"/>
      <c r="E208" s="154">
        <f t="shared" si="32"/>
        <v>0</v>
      </c>
      <c r="F208" s="154"/>
      <c r="G208" s="154"/>
      <c r="H208" s="154">
        <f t="shared" si="33"/>
        <v>0</v>
      </c>
      <c r="I208" s="154"/>
      <c r="J208" s="154"/>
      <c r="K208" s="154">
        <f t="shared" si="34"/>
        <v>0</v>
      </c>
      <c r="L208" s="154"/>
      <c r="M208" s="154"/>
      <c r="N208" s="154">
        <f t="shared" si="35"/>
        <v>0</v>
      </c>
    </row>
    <row r="209" spans="1:14" ht="30">
      <c r="A209" s="6">
        <v>2282</v>
      </c>
      <c r="B209" s="19" t="s">
        <v>17</v>
      </c>
      <c r="C209" s="154"/>
      <c r="D209" s="154"/>
      <c r="E209" s="154">
        <f t="shared" si="32"/>
        <v>0</v>
      </c>
      <c r="F209" s="154">
        <v>22.5</v>
      </c>
      <c r="G209" s="154"/>
      <c r="H209" s="154">
        <f t="shared" si="33"/>
        <v>22.5</v>
      </c>
      <c r="I209" s="154">
        <v>24.323</v>
      </c>
      <c r="J209" s="154"/>
      <c r="K209" s="154">
        <f t="shared" si="34"/>
        <v>24.323</v>
      </c>
      <c r="L209" s="154">
        <v>25.661</v>
      </c>
      <c r="M209" s="154"/>
      <c r="N209" s="154">
        <f t="shared" si="35"/>
        <v>25.661</v>
      </c>
    </row>
    <row r="210" spans="1:14" ht="15.75">
      <c r="A210" s="17">
        <v>2400</v>
      </c>
      <c r="B210" s="13" t="s">
        <v>43</v>
      </c>
      <c r="C210" s="155">
        <f>C211+C212</f>
        <v>0</v>
      </c>
      <c r="D210" s="155">
        <f>D211+D212</f>
        <v>0</v>
      </c>
      <c r="E210" s="155">
        <f t="shared" si="32"/>
        <v>0</v>
      </c>
      <c r="F210" s="155">
        <f>F211+F212</f>
        <v>0</v>
      </c>
      <c r="G210" s="155">
        <f>G211+G212</f>
        <v>0</v>
      </c>
      <c r="H210" s="155">
        <f t="shared" si="33"/>
        <v>0</v>
      </c>
      <c r="I210" s="155">
        <f>I211+I212</f>
        <v>0</v>
      </c>
      <c r="J210" s="155">
        <f>J211+J212</f>
        <v>0</v>
      </c>
      <c r="K210" s="155">
        <f t="shared" si="34"/>
        <v>0</v>
      </c>
      <c r="L210" s="155">
        <f>L211+L212</f>
        <v>0</v>
      </c>
      <c r="M210" s="155">
        <f>M211+M212</f>
        <v>0</v>
      </c>
      <c r="N210" s="155">
        <f t="shared" si="35"/>
        <v>0</v>
      </c>
    </row>
    <row r="211" spans="1:14" ht="15.75">
      <c r="A211" s="6">
        <v>2410</v>
      </c>
      <c r="B211" s="5" t="s">
        <v>44</v>
      </c>
      <c r="C211" s="154"/>
      <c r="D211" s="154"/>
      <c r="E211" s="154">
        <f t="shared" si="32"/>
        <v>0</v>
      </c>
      <c r="F211" s="154"/>
      <c r="G211" s="154"/>
      <c r="H211" s="154">
        <f t="shared" si="33"/>
        <v>0</v>
      </c>
      <c r="I211" s="154"/>
      <c r="J211" s="154"/>
      <c r="K211" s="154">
        <f t="shared" si="34"/>
        <v>0</v>
      </c>
      <c r="L211" s="154"/>
      <c r="M211" s="154"/>
      <c r="N211" s="154">
        <f t="shared" si="35"/>
        <v>0</v>
      </c>
    </row>
    <row r="212" spans="1:14" ht="15.75">
      <c r="A212" s="6">
        <v>2420</v>
      </c>
      <c r="B212" s="5" t="s">
        <v>45</v>
      </c>
      <c r="C212" s="154"/>
      <c r="D212" s="154"/>
      <c r="E212" s="154">
        <f t="shared" si="32"/>
        <v>0</v>
      </c>
      <c r="F212" s="154"/>
      <c r="G212" s="154"/>
      <c r="H212" s="154">
        <f t="shared" si="33"/>
        <v>0</v>
      </c>
      <c r="I212" s="154"/>
      <c r="J212" s="154"/>
      <c r="K212" s="154">
        <f t="shared" si="34"/>
        <v>0</v>
      </c>
      <c r="L212" s="154"/>
      <c r="M212" s="154"/>
      <c r="N212" s="154">
        <f t="shared" si="35"/>
        <v>0</v>
      </c>
    </row>
    <row r="213" spans="1:14" ht="15.75">
      <c r="A213" s="17">
        <v>2600</v>
      </c>
      <c r="B213" s="13" t="s">
        <v>46</v>
      </c>
      <c r="C213" s="155">
        <f>C214+C215+C216</f>
        <v>0</v>
      </c>
      <c r="D213" s="155">
        <f>D214+D215+D216</f>
        <v>0</v>
      </c>
      <c r="E213" s="155">
        <f t="shared" si="32"/>
        <v>0</v>
      </c>
      <c r="F213" s="155">
        <f>F214+F215+F216</f>
        <v>0</v>
      </c>
      <c r="G213" s="155">
        <f>G214+G215+G216</f>
        <v>0</v>
      </c>
      <c r="H213" s="155">
        <f t="shared" si="33"/>
        <v>0</v>
      </c>
      <c r="I213" s="155">
        <f>I214+I215+I216</f>
        <v>0</v>
      </c>
      <c r="J213" s="155">
        <f>J214+J215+J216</f>
        <v>0</v>
      </c>
      <c r="K213" s="155">
        <f t="shared" si="34"/>
        <v>0</v>
      </c>
      <c r="L213" s="155">
        <f>L214+L215+L216</f>
        <v>0</v>
      </c>
      <c r="M213" s="155">
        <f>M214+M215+M216</f>
        <v>0</v>
      </c>
      <c r="N213" s="155">
        <f t="shared" si="35"/>
        <v>0</v>
      </c>
    </row>
    <row r="214" spans="1:14" ht="30">
      <c r="A214" s="6">
        <v>2610</v>
      </c>
      <c r="B214" s="19" t="s">
        <v>47</v>
      </c>
      <c r="C214" s="154"/>
      <c r="D214" s="154"/>
      <c r="E214" s="154">
        <f t="shared" si="32"/>
        <v>0</v>
      </c>
      <c r="F214" s="154"/>
      <c r="G214" s="154"/>
      <c r="H214" s="154">
        <f t="shared" si="33"/>
        <v>0</v>
      </c>
      <c r="I214" s="154"/>
      <c r="J214" s="154"/>
      <c r="K214" s="154">
        <f t="shared" si="34"/>
        <v>0</v>
      </c>
      <c r="L214" s="154"/>
      <c r="M214" s="154"/>
      <c r="N214" s="154">
        <f t="shared" si="35"/>
        <v>0</v>
      </c>
    </row>
    <row r="215" spans="1:14" ht="30">
      <c r="A215" s="6">
        <v>2620</v>
      </c>
      <c r="B215" s="19" t="s">
        <v>48</v>
      </c>
      <c r="C215" s="154"/>
      <c r="D215" s="154"/>
      <c r="E215" s="154">
        <f t="shared" si="32"/>
        <v>0</v>
      </c>
      <c r="F215" s="154"/>
      <c r="G215" s="154"/>
      <c r="H215" s="154">
        <f t="shared" si="33"/>
        <v>0</v>
      </c>
      <c r="I215" s="154"/>
      <c r="J215" s="154"/>
      <c r="K215" s="154">
        <f t="shared" si="34"/>
        <v>0</v>
      </c>
      <c r="L215" s="154"/>
      <c r="M215" s="154"/>
      <c r="N215" s="154">
        <f t="shared" si="35"/>
        <v>0</v>
      </c>
    </row>
    <row r="216" spans="1:14" ht="30">
      <c r="A216" s="6">
        <v>2630</v>
      </c>
      <c r="B216" s="19" t="s">
        <v>49</v>
      </c>
      <c r="C216" s="154"/>
      <c r="D216" s="154"/>
      <c r="E216" s="154">
        <f t="shared" si="32"/>
        <v>0</v>
      </c>
      <c r="F216" s="154"/>
      <c r="G216" s="154"/>
      <c r="H216" s="154">
        <f t="shared" si="33"/>
        <v>0</v>
      </c>
      <c r="I216" s="154"/>
      <c r="J216" s="154"/>
      <c r="K216" s="154">
        <f t="shared" si="34"/>
        <v>0</v>
      </c>
      <c r="L216" s="154"/>
      <c r="M216" s="154"/>
      <c r="N216" s="154">
        <f t="shared" si="35"/>
        <v>0</v>
      </c>
    </row>
    <row r="217" spans="1:14" ht="15.75">
      <c r="A217" s="17">
        <v>2700</v>
      </c>
      <c r="B217" s="13" t="s">
        <v>50</v>
      </c>
      <c r="C217" s="155">
        <f>C218+C219+C220</f>
        <v>0</v>
      </c>
      <c r="D217" s="155">
        <f>D218+D219+D220</f>
        <v>0</v>
      </c>
      <c r="E217" s="155">
        <f t="shared" si="32"/>
        <v>0</v>
      </c>
      <c r="F217" s="155">
        <f>F218+F219+F220</f>
        <v>0</v>
      </c>
      <c r="G217" s="155">
        <f>G218+G219+G220</f>
        <v>0</v>
      </c>
      <c r="H217" s="155">
        <f t="shared" si="33"/>
        <v>0</v>
      </c>
      <c r="I217" s="155">
        <f>I218+I219+I220</f>
        <v>0</v>
      </c>
      <c r="J217" s="155">
        <f>J218+J219+J220</f>
        <v>0</v>
      </c>
      <c r="K217" s="155">
        <f t="shared" si="34"/>
        <v>0</v>
      </c>
      <c r="L217" s="155">
        <f>L218+L219+L220</f>
        <v>0</v>
      </c>
      <c r="M217" s="155">
        <f>M218+M219+M220</f>
        <v>0</v>
      </c>
      <c r="N217" s="155">
        <f t="shared" si="35"/>
        <v>0</v>
      </c>
    </row>
    <row r="218" spans="1:14" ht="15.75">
      <c r="A218" s="6">
        <v>2710</v>
      </c>
      <c r="B218" s="5" t="s">
        <v>18</v>
      </c>
      <c r="C218" s="154"/>
      <c r="D218" s="154"/>
      <c r="E218" s="154">
        <f t="shared" si="32"/>
        <v>0</v>
      </c>
      <c r="F218" s="154"/>
      <c r="G218" s="154"/>
      <c r="H218" s="154">
        <f t="shared" si="33"/>
        <v>0</v>
      </c>
      <c r="I218" s="154"/>
      <c r="J218" s="154"/>
      <c r="K218" s="154">
        <f t="shared" si="34"/>
        <v>0</v>
      </c>
      <c r="L218" s="154"/>
      <c r="M218" s="154"/>
      <c r="N218" s="154">
        <f t="shared" si="35"/>
        <v>0</v>
      </c>
    </row>
    <row r="219" spans="1:14" ht="15.75">
      <c r="A219" s="6">
        <v>2720</v>
      </c>
      <c r="B219" s="5" t="s">
        <v>19</v>
      </c>
      <c r="C219" s="154"/>
      <c r="D219" s="154"/>
      <c r="E219" s="154">
        <f t="shared" si="32"/>
        <v>0</v>
      </c>
      <c r="F219" s="154"/>
      <c r="G219" s="154"/>
      <c r="H219" s="154">
        <f t="shared" si="33"/>
        <v>0</v>
      </c>
      <c r="I219" s="154"/>
      <c r="J219" s="154"/>
      <c r="K219" s="154">
        <f t="shared" si="34"/>
        <v>0</v>
      </c>
      <c r="L219" s="154"/>
      <c r="M219" s="154"/>
      <c r="N219" s="154">
        <f t="shared" si="35"/>
        <v>0</v>
      </c>
    </row>
    <row r="220" spans="1:14" ht="15.75">
      <c r="A220" s="6">
        <v>2730</v>
      </c>
      <c r="B220" s="5" t="s">
        <v>51</v>
      </c>
      <c r="C220" s="154"/>
      <c r="D220" s="154"/>
      <c r="E220" s="154">
        <f t="shared" si="32"/>
        <v>0</v>
      </c>
      <c r="F220" s="154"/>
      <c r="G220" s="154"/>
      <c r="H220" s="154">
        <f t="shared" si="33"/>
        <v>0</v>
      </c>
      <c r="I220" s="154"/>
      <c r="J220" s="154"/>
      <c r="K220" s="154">
        <f t="shared" si="34"/>
        <v>0</v>
      </c>
      <c r="L220" s="154"/>
      <c r="M220" s="154"/>
      <c r="N220" s="154">
        <f t="shared" si="35"/>
        <v>0</v>
      </c>
    </row>
    <row r="221" spans="1:14" ht="15.75">
      <c r="A221" s="17">
        <v>2800</v>
      </c>
      <c r="B221" s="13" t="s">
        <v>9</v>
      </c>
      <c r="C221" s="155"/>
      <c r="D221" s="155">
        <v>127.791</v>
      </c>
      <c r="E221" s="155">
        <f t="shared" si="32"/>
        <v>127.791</v>
      </c>
      <c r="F221" s="155">
        <v>15</v>
      </c>
      <c r="G221" s="155"/>
      <c r="H221" s="155">
        <f t="shared" si="33"/>
        <v>15</v>
      </c>
      <c r="I221" s="155">
        <v>16.215</v>
      </c>
      <c r="J221" s="155"/>
      <c r="K221" s="155">
        <f t="shared" si="34"/>
        <v>16.215</v>
      </c>
      <c r="L221" s="155">
        <v>17.107</v>
      </c>
      <c r="M221" s="155"/>
      <c r="N221" s="155">
        <f t="shared" si="35"/>
        <v>17.107</v>
      </c>
    </row>
    <row r="222" spans="1:14" ht="15.75">
      <c r="A222" s="17">
        <v>2900</v>
      </c>
      <c r="B222" s="13" t="s">
        <v>28</v>
      </c>
      <c r="C222" s="155"/>
      <c r="D222" s="155"/>
      <c r="E222" s="155">
        <f t="shared" si="32"/>
        <v>0</v>
      </c>
      <c r="F222" s="155"/>
      <c r="G222" s="155"/>
      <c r="H222" s="155">
        <f t="shared" si="33"/>
        <v>0</v>
      </c>
      <c r="I222" s="155"/>
      <c r="J222" s="155"/>
      <c r="K222" s="155">
        <f t="shared" si="34"/>
        <v>0</v>
      </c>
      <c r="L222" s="155"/>
      <c r="M222" s="155"/>
      <c r="N222" s="155">
        <f t="shared" si="35"/>
        <v>0</v>
      </c>
    </row>
    <row r="223" spans="1:14" ht="15.75">
      <c r="A223" s="17">
        <v>3000</v>
      </c>
      <c r="B223" s="13" t="s">
        <v>20</v>
      </c>
      <c r="C223" s="155">
        <f>C224+C238</f>
        <v>0</v>
      </c>
      <c r="D223" s="155">
        <f>D224+D238</f>
        <v>0</v>
      </c>
      <c r="E223" s="155">
        <f t="shared" si="32"/>
        <v>0</v>
      </c>
      <c r="F223" s="155">
        <f>F224+F238</f>
        <v>0</v>
      </c>
      <c r="G223" s="155">
        <f>G224+G238</f>
        <v>0</v>
      </c>
      <c r="H223" s="155">
        <f t="shared" si="33"/>
        <v>0</v>
      </c>
      <c r="I223" s="155">
        <f>I224+I238</f>
        <v>0</v>
      </c>
      <c r="J223" s="155">
        <f>J224+J238</f>
        <v>0</v>
      </c>
      <c r="K223" s="155">
        <f t="shared" si="34"/>
        <v>0</v>
      </c>
      <c r="L223" s="155">
        <f>L224+L238</f>
        <v>0</v>
      </c>
      <c r="M223" s="155">
        <f>M224+M238</f>
        <v>0</v>
      </c>
      <c r="N223" s="155">
        <f t="shared" si="35"/>
        <v>0</v>
      </c>
    </row>
    <row r="224" spans="1:14" ht="15.75">
      <c r="A224" s="17">
        <v>3100</v>
      </c>
      <c r="B224" s="13" t="s">
        <v>52</v>
      </c>
      <c r="C224" s="155">
        <f>C225+C226+C229+C232+C236+C237</f>
        <v>0</v>
      </c>
      <c r="D224" s="155">
        <f>D225+D226+D229+D232+D236+D237</f>
        <v>0</v>
      </c>
      <c r="E224" s="155">
        <f t="shared" si="32"/>
        <v>0</v>
      </c>
      <c r="F224" s="155">
        <f>F225+F226+F229+F232+F236+F237</f>
        <v>0</v>
      </c>
      <c r="G224" s="155">
        <f>G225+G226+G229+G232+G236+G237</f>
        <v>0</v>
      </c>
      <c r="H224" s="155">
        <f t="shared" si="33"/>
        <v>0</v>
      </c>
      <c r="I224" s="155">
        <f>I225+I226+I229+I232+I236+I237</f>
        <v>0</v>
      </c>
      <c r="J224" s="155">
        <f>J225+J226+J229+J232+J236+J237</f>
        <v>0</v>
      </c>
      <c r="K224" s="155">
        <f t="shared" si="34"/>
        <v>0</v>
      </c>
      <c r="L224" s="155">
        <f>L225+L226+L229+L232+L236+L237</f>
        <v>0</v>
      </c>
      <c r="M224" s="155">
        <f>M225+M226+M229+M232+M236+M237</f>
        <v>0</v>
      </c>
      <c r="N224" s="155">
        <f t="shared" si="35"/>
        <v>0</v>
      </c>
    </row>
    <row r="225" spans="1:14" ht="30">
      <c r="A225" s="6">
        <v>3110</v>
      </c>
      <c r="B225" s="19" t="s">
        <v>53</v>
      </c>
      <c r="C225" s="154"/>
      <c r="D225" s="154"/>
      <c r="E225" s="154">
        <f t="shared" si="32"/>
        <v>0</v>
      </c>
      <c r="F225" s="154"/>
      <c r="G225" s="154"/>
      <c r="H225" s="154">
        <f t="shared" si="33"/>
        <v>0</v>
      </c>
      <c r="I225" s="154"/>
      <c r="J225" s="154"/>
      <c r="K225" s="154">
        <f t="shared" si="34"/>
        <v>0</v>
      </c>
      <c r="L225" s="154"/>
      <c r="M225" s="154"/>
      <c r="N225" s="154">
        <f t="shared" si="35"/>
        <v>0</v>
      </c>
    </row>
    <row r="226" spans="1:14" ht="15.75">
      <c r="A226" s="6">
        <v>3120</v>
      </c>
      <c r="B226" s="19" t="s">
        <v>21</v>
      </c>
      <c r="C226" s="154">
        <f>C227+C228</f>
        <v>0</v>
      </c>
      <c r="D226" s="154">
        <f>D227+D228</f>
        <v>0</v>
      </c>
      <c r="E226" s="154">
        <f t="shared" si="32"/>
        <v>0</v>
      </c>
      <c r="F226" s="154">
        <f>F227+F228</f>
        <v>0</v>
      </c>
      <c r="G226" s="154">
        <f>G227+G228</f>
        <v>0</v>
      </c>
      <c r="H226" s="154">
        <f t="shared" si="33"/>
        <v>0</v>
      </c>
      <c r="I226" s="154">
        <f>I227+I228</f>
        <v>0</v>
      </c>
      <c r="J226" s="154">
        <f>J227+J228</f>
        <v>0</v>
      </c>
      <c r="K226" s="154">
        <f t="shared" si="34"/>
        <v>0</v>
      </c>
      <c r="L226" s="154">
        <f>L227+L228</f>
        <v>0</v>
      </c>
      <c r="M226" s="154">
        <f>M227+M228</f>
        <v>0</v>
      </c>
      <c r="N226" s="154">
        <f t="shared" si="35"/>
        <v>0</v>
      </c>
    </row>
    <row r="227" spans="1:14" ht="15.75">
      <c r="A227" s="6">
        <v>3121</v>
      </c>
      <c r="B227" s="19" t="s">
        <v>54</v>
      </c>
      <c r="C227" s="154"/>
      <c r="D227" s="154"/>
      <c r="E227" s="154">
        <f t="shared" si="32"/>
        <v>0</v>
      </c>
      <c r="F227" s="154"/>
      <c r="G227" s="154"/>
      <c r="H227" s="154">
        <f t="shared" si="33"/>
        <v>0</v>
      </c>
      <c r="I227" s="154"/>
      <c r="J227" s="154"/>
      <c r="K227" s="154">
        <f t="shared" si="34"/>
        <v>0</v>
      </c>
      <c r="L227" s="154"/>
      <c r="M227" s="154"/>
      <c r="N227" s="154">
        <f t="shared" si="35"/>
        <v>0</v>
      </c>
    </row>
    <row r="228" spans="1:14" ht="15.75">
      <c r="A228" s="6">
        <v>3122</v>
      </c>
      <c r="B228" s="19" t="s">
        <v>55</v>
      </c>
      <c r="C228" s="154"/>
      <c r="D228" s="154"/>
      <c r="E228" s="154">
        <f t="shared" si="32"/>
        <v>0</v>
      </c>
      <c r="F228" s="154"/>
      <c r="G228" s="154"/>
      <c r="H228" s="154">
        <f t="shared" si="33"/>
        <v>0</v>
      </c>
      <c r="I228" s="154"/>
      <c r="J228" s="154"/>
      <c r="K228" s="154">
        <f t="shared" si="34"/>
        <v>0</v>
      </c>
      <c r="L228" s="154"/>
      <c r="M228" s="154"/>
      <c r="N228" s="154">
        <f t="shared" si="35"/>
        <v>0</v>
      </c>
    </row>
    <row r="229" spans="1:14" ht="15.75">
      <c r="A229" s="6">
        <v>3130</v>
      </c>
      <c r="B229" s="19" t="s">
        <v>22</v>
      </c>
      <c r="C229" s="154">
        <f>C230+C231</f>
        <v>0</v>
      </c>
      <c r="D229" s="154">
        <f>D230+D231</f>
        <v>0</v>
      </c>
      <c r="E229" s="154">
        <f t="shared" si="32"/>
        <v>0</v>
      </c>
      <c r="F229" s="154">
        <f>F230+F231</f>
        <v>0</v>
      </c>
      <c r="G229" s="154">
        <f>G230+G231</f>
        <v>0</v>
      </c>
      <c r="H229" s="154">
        <f t="shared" si="33"/>
        <v>0</v>
      </c>
      <c r="I229" s="154">
        <f>I230+I231</f>
        <v>0</v>
      </c>
      <c r="J229" s="154">
        <f>J230+J231</f>
        <v>0</v>
      </c>
      <c r="K229" s="154">
        <f t="shared" si="34"/>
        <v>0</v>
      </c>
      <c r="L229" s="154">
        <f>L230+L231</f>
        <v>0</v>
      </c>
      <c r="M229" s="154">
        <f>M230+M231</f>
        <v>0</v>
      </c>
      <c r="N229" s="154">
        <f t="shared" si="35"/>
        <v>0</v>
      </c>
    </row>
    <row r="230" spans="1:14" ht="15.75">
      <c r="A230" s="6">
        <v>3131</v>
      </c>
      <c r="B230" s="19" t="s">
        <v>56</v>
      </c>
      <c r="C230" s="154"/>
      <c r="D230" s="154"/>
      <c r="E230" s="154">
        <f t="shared" si="32"/>
        <v>0</v>
      </c>
      <c r="F230" s="154"/>
      <c r="G230" s="154"/>
      <c r="H230" s="154">
        <f t="shared" si="33"/>
        <v>0</v>
      </c>
      <c r="I230" s="154"/>
      <c r="J230" s="154"/>
      <c r="K230" s="154">
        <f t="shared" si="34"/>
        <v>0</v>
      </c>
      <c r="L230" s="154"/>
      <c r="M230" s="154"/>
      <c r="N230" s="154">
        <f t="shared" si="35"/>
        <v>0</v>
      </c>
    </row>
    <row r="231" spans="1:14" ht="15.75">
      <c r="A231" s="6">
        <v>3132</v>
      </c>
      <c r="B231" s="19" t="s">
        <v>23</v>
      </c>
      <c r="C231" s="154"/>
      <c r="D231" s="154"/>
      <c r="E231" s="154">
        <f t="shared" si="32"/>
        <v>0</v>
      </c>
      <c r="F231" s="154"/>
      <c r="G231" s="154"/>
      <c r="H231" s="154">
        <f t="shared" si="33"/>
        <v>0</v>
      </c>
      <c r="I231" s="154"/>
      <c r="J231" s="154"/>
      <c r="K231" s="154">
        <f t="shared" si="34"/>
        <v>0</v>
      </c>
      <c r="L231" s="154"/>
      <c r="M231" s="154"/>
      <c r="N231" s="154">
        <f t="shared" si="35"/>
        <v>0</v>
      </c>
    </row>
    <row r="232" spans="1:14" ht="15.75">
      <c r="A232" s="6">
        <v>3140</v>
      </c>
      <c r="B232" s="19" t="s">
        <v>24</v>
      </c>
      <c r="C232" s="154">
        <f>C233+C234+C235</f>
        <v>0</v>
      </c>
      <c r="D232" s="154">
        <f>D233+D234+D235</f>
        <v>0</v>
      </c>
      <c r="E232" s="154">
        <f t="shared" si="32"/>
        <v>0</v>
      </c>
      <c r="F232" s="154">
        <f>F233+F234+F235</f>
        <v>0</v>
      </c>
      <c r="G232" s="154">
        <f>G233+G234+G235</f>
        <v>0</v>
      </c>
      <c r="H232" s="154">
        <f t="shared" si="33"/>
        <v>0</v>
      </c>
      <c r="I232" s="154">
        <f>I233+I234+I235</f>
        <v>0</v>
      </c>
      <c r="J232" s="154">
        <f>J233+J234+J235</f>
        <v>0</v>
      </c>
      <c r="K232" s="154">
        <f t="shared" si="34"/>
        <v>0</v>
      </c>
      <c r="L232" s="154">
        <f>L233+L234+L235</f>
        <v>0</v>
      </c>
      <c r="M232" s="154">
        <f>M233+M234+M235</f>
        <v>0</v>
      </c>
      <c r="N232" s="154">
        <f t="shared" si="35"/>
        <v>0</v>
      </c>
    </row>
    <row r="233" spans="1:14" ht="15.75">
      <c r="A233" s="6">
        <v>3141</v>
      </c>
      <c r="B233" s="19" t="s">
        <v>57</v>
      </c>
      <c r="C233" s="154"/>
      <c r="D233" s="154"/>
      <c r="E233" s="154">
        <f t="shared" si="32"/>
        <v>0</v>
      </c>
      <c r="F233" s="154"/>
      <c r="G233" s="154"/>
      <c r="H233" s="154">
        <f t="shared" si="33"/>
        <v>0</v>
      </c>
      <c r="I233" s="154"/>
      <c r="J233" s="154"/>
      <c r="K233" s="154">
        <f t="shared" si="34"/>
        <v>0</v>
      </c>
      <c r="L233" s="154"/>
      <c r="M233" s="154"/>
      <c r="N233" s="154">
        <f t="shared" si="35"/>
        <v>0</v>
      </c>
    </row>
    <row r="234" spans="1:14" ht="15.75">
      <c r="A234" s="6">
        <v>3142</v>
      </c>
      <c r="B234" s="19" t="s">
        <v>58</v>
      </c>
      <c r="C234" s="154"/>
      <c r="D234" s="154"/>
      <c r="E234" s="154">
        <f t="shared" si="32"/>
        <v>0</v>
      </c>
      <c r="F234" s="154"/>
      <c r="G234" s="154"/>
      <c r="H234" s="154">
        <f t="shared" si="33"/>
        <v>0</v>
      </c>
      <c r="I234" s="154"/>
      <c r="J234" s="154"/>
      <c r="K234" s="154">
        <f t="shared" si="34"/>
        <v>0</v>
      </c>
      <c r="L234" s="154"/>
      <c r="M234" s="154"/>
      <c r="N234" s="154">
        <f t="shared" si="35"/>
        <v>0</v>
      </c>
    </row>
    <row r="235" spans="1:14" ht="15.75">
      <c r="A235" s="6">
        <v>3143</v>
      </c>
      <c r="B235" s="19" t="s">
        <v>59</v>
      </c>
      <c r="C235" s="154"/>
      <c r="D235" s="154"/>
      <c r="E235" s="154">
        <f t="shared" si="32"/>
        <v>0</v>
      </c>
      <c r="F235" s="154"/>
      <c r="G235" s="154"/>
      <c r="H235" s="154">
        <f t="shared" si="33"/>
        <v>0</v>
      </c>
      <c r="I235" s="154"/>
      <c r="J235" s="154"/>
      <c r="K235" s="154">
        <f t="shared" si="34"/>
        <v>0</v>
      </c>
      <c r="L235" s="154"/>
      <c r="M235" s="154"/>
      <c r="N235" s="154">
        <f t="shared" si="35"/>
        <v>0</v>
      </c>
    </row>
    <row r="236" spans="1:14" ht="15.75">
      <c r="A236" s="6">
        <v>3150</v>
      </c>
      <c r="B236" s="19" t="s">
        <v>60</v>
      </c>
      <c r="C236" s="154"/>
      <c r="D236" s="154"/>
      <c r="E236" s="154">
        <f t="shared" si="32"/>
        <v>0</v>
      </c>
      <c r="F236" s="154"/>
      <c r="G236" s="154"/>
      <c r="H236" s="154">
        <f t="shared" si="33"/>
        <v>0</v>
      </c>
      <c r="I236" s="154"/>
      <c r="J236" s="154"/>
      <c r="K236" s="154">
        <f t="shared" si="34"/>
        <v>0</v>
      </c>
      <c r="L236" s="154"/>
      <c r="M236" s="154"/>
      <c r="N236" s="154">
        <f t="shared" si="35"/>
        <v>0</v>
      </c>
    </row>
    <row r="237" spans="1:14" ht="15.75">
      <c r="A237" s="6">
        <v>3160</v>
      </c>
      <c r="B237" s="19" t="s">
        <v>61</v>
      </c>
      <c r="C237" s="154"/>
      <c r="D237" s="154"/>
      <c r="E237" s="154">
        <f t="shared" si="32"/>
        <v>0</v>
      </c>
      <c r="F237" s="154"/>
      <c r="G237" s="154"/>
      <c r="H237" s="154">
        <f t="shared" si="33"/>
        <v>0</v>
      </c>
      <c r="I237" s="154"/>
      <c r="J237" s="154"/>
      <c r="K237" s="154">
        <f t="shared" si="34"/>
        <v>0</v>
      </c>
      <c r="L237" s="154"/>
      <c r="M237" s="154"/>
      <c r="N237" s="154">
        <f t="shared" si="35"/>
        <v>0</v>
      </c>
    </row>
    <row r="238" spans="1:14" ht="15.75">
      <c r="A238" s="17">
        <v>3200</v>
      </c>
      <c r="B238" s="20" t="s">
        <v>25</v>
      </c>
      <c r="C238" s="155">
        <f>C239+C240+C241+C242</f>
        <v>0</v>
      </c>
      <c r="D238" s="155">
        <f>D239+D240+D241+D242</f>
        <v>0</v>
      </c>
      <c r="E238" s="155">
        <f t="shared" si="32"/>
        <v>0</v>
      </c>
      <c r="F238" s="155">
        <f>F239+F240+F241+F242</f>
        <v>0</v>
      </c>
      <c r="G238" s="155">
        <f>G239+G240+G241+G242</f>
        <v>0</v>
      </c>
      <c r="H238" s="155">
        <f t="shared" si="33"/>
        <v>0</v>
      </c>
      <c r="I238" s="155">
        <f>I239+I240+I241+I242</f>
        <v>0</v>
      </c>
      <c r="J238" s="155">
        <f>J239+J240+J241+J242</f>
        <v>0</v>
      </c>
      <c r="K238" s="155">
        <f t="shared" si="34"/>
        <v>0</v>
      </c>
      <c r="L238" s="155">
        <f>L239+L240+L241+L242</f>
        <v>0</v>
      </c>
      <c r="M238" s="155">
        <f>M239+M240+M241+M242</f>
        <v>0</v>
      </c>
      <c r="N238" s="155">
        <f t="shared" si="35"/>
        <v>0</v>
      </c>
    </row>
    <row r="239" spans="1:14" ht="30">
      <c r="A239" s="6">
        <v>3210</v>
      </c>
      <c r="B239" s="19" t="s">
        <v>26</v>
      </c>
      <c r="C239" s="154"/>
      <c r="D239" s="154"/>
      <c r="E239" s="154">
        <f t="shared" si="32"/>
        <v>0</v>
      </c>
      <c r="F239" s="154"/>
      <c r="G239" s="154"/>
      <c r="H239" s="154">
        <f t="shared" si="33"/>
        <v>0</v>
      </c>
      <c r="I239" s="154"/>
      <c r="J239" s="154"/>
      <c r="K239" s="154">
        <f t="shared" si="34"/>
        <v>0</v>
      </c>
      <c r="L239" s="154"/>
      <c r="M239" s="154"/>
      <c r="N239" s="154">
        <f t="shared" si="35"/>
        <v>0</v>
      </c>
    </row>
    <row r="240" spans="1:14" ht="30">
      <c r="A240" s="6">
        <v>3220</v>
      </c>
      <c r="B240" s="19" t="s">
        <v>62</v>
      </c>
      <c r="C240" s="154"/>
      <c r="D240" s="154"/>
      <c r="E240" s="154">
        <f t="shared" si="32"/>
        <v>0</v>
      </c>
      <c r="F240" s="154"/>
      <c r="G240" s="154"/>
      <c r="H240" s="154">
        <f t="shared" si="33"/>
        <v>0</v>
      </c>
      <c r="I240" s="154"/>
      <c r="J240" s="154"/>
      <c r="K240" s="154">
        <f t="shared" si="34"/>
        <v>0</v>
      </c>
      <c r="L240" s="154"/>
      <c r="M240" s="154"/>
      <c r="N240" s="154">
        <f t="shared" si="35"/>
        <v>0</v>
      </c>
    </row>
    <row r="241" spans="1:14" ht="30">
      <c r="A241" s="6">
        <v>3230</v>
      </c>
      <c r="B241" s="19" t="s">
        <v>63</v>
      </c>
      <c r="C241" s="154"/>
      <c r="D241" s="154"/>
      <c r="E241" s="154">
        <f t="shared" si="32"/>
        <v>0</v>
      </c>
      <c r="F241" s="154"/>
      <c r="G241" s="154"/>
      <c r="H241" s="154">
        <f t="shared" si="33"/>
        <v>0</v>
      </c>
      <c r="I241" s="154"/>
      <c r="J241" s="154"/>
      <c r="K241" s="154">
        <f t="shared" si="34"/>
        <v>0</v>
      </c>
      <c r="L241" s="154"/>
      <c r="M241" s="154"/>
      <c r="N241" s="154">
        <f t="shared" si="35"/>
        <v>0</v>
      </c>
    </row>
    <row r="242" spans="1:14" ht="15.75">
      <c r="A242" s="6">
        <v>3240</v>
      </c>
      <c r="B242" s="19" t="s">
        <v>27</v>
      </c>
      <c r="C242" s="154"/>
      <c r="D242" s="154"/>
      <c r="E242" s="154">
        <f t="shared" si="32"/>
        <v>0</v>
      </c>
      <c r="F242" s="154"/>
      <c r="G242" s="154"/>
      <c r="H242" s="154">
        <f t="shared" si="33"/>
        <v>0</v>
      </c>
      <c r="I242" s="154"/>
      <c r="J242" s="154"/>
      <c r="K242" s="154">
        <f t="shared" si="34"/>
        <v>0</v>
      </c>
      <c r="L242" s="154"/>
      <c r="M242" s="154"/>
      <c r="N242" s="154">
        <f t="shared" si="35"/>
        <v>0</v>
      </c>
    </row>
    <row r="243" spans="1:14" ht="15.75">
      <c r="A243" s="37"/>
      <c r="B243" s="38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30">
      <c r="A244" s="47" t="s">
        <v>76</v>
      </c>
      <c r="B244" s="48" t="s">
        <v>110</v>
      </c>
      <c r="C244" s="73">
        <f>C246+C281</f>
        <v>0</v>
      </c>
      <c r="D244" s="73">
        <f>D246+D281</f>
        <v>1961.28</v>
      </c>
      <c r="E244" s="73">
        <f>C244+D244</f>
        <v>1961.28</v>
      </c>
      <c r="F244" s="73">
        <f>F246+F281</f>
        <v>2306.575</v>
      </c>
      <c r="G244" s="73">
        <f>G246+G281</f>
        <v>0</v>
      </c>
      <c r="H244" s="73">
        <f>F244+G244</f>
        <v>2306.575</v>
      </c>
      <c r="I244" s="73">
        <f>I246+I281</f>
        <v>2589.304</v>
      </c>
      <c r="J244" s="73">
        <f>J246+J281</f>
        <v>0</v>
      </c>
      <c r="K244" s="73">
        <f>I244+J244</f>
        <v>2589.304</v>
      </c>
      <c r="L244" s="73">
        <f>L246+L281</f>
        <v>2804.674</v>
      </c>
      <c r="M244" s="73">
        <f>M246+M281</f>
        <v>0</v>
      </c>
      <c r="N244" s="73">
        <f>L244+M244</f>
        <v>2804.674</v>
      </c>
    </row>
    <row r="245" spans="1:14" ht="15.75">
      <c r="A245" s="37"/>
      <c r="B245" s="44" t="s">
        <v>0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5.75">
      <c r="A246" s="17">
        <v>2000</v>
      </c>
      <c r="B246" s="13" t="s">
        <v>5</v>
      </c>
      <c r="C246" s="67">
        <f>C247+C252+C268+C271+C275+C279+C280</f>
        <v>0</v>
      </c>
      <c r="D246" s="67">
        <f>D247+D252+D268+D271+D275+D279+D280+D281</f>
        <v>1961.28</v>
      </c>
      <c r="E246" s="67">
        <f>C246+D246</f>
        <v>1961.28</v>
      </c>
      <c r="F246" s="67">
        <f>F247+F252+F268+F271+F275+F279+F280+F281</f>
        <v>2306.575</v>
      </c>
      <c r="G246" s="67">
        <f>G247+G252+G268+G271+G275+G279+G280+G281</f>
        <v>0</v>
      </c>
      <c r="H246" s="67">
        <f>F246+G246</f>
        <v>2306.575</v>
      </c>
      <c r="I246" s="67">
        <f>I247+I252+I268+I271+I275+I279+I280+I281</f>
        <v>2589.304</v>
      </c>
      <c r="J246" s="67">
        <f>J247+J252+J268+J271+J275+J279+J280+J281</f>
        <v>0</v>
      </c>
      <c r="K246" s="67">
        <f>I246+J246</f>
        <v>2589.304</v>
      </c>
      <c r="L246" s="67">
        <f>L247+L252+L268+L271+L275+L279+L280+L281</f>
        <v>2804.674</v>
      </c>
      <c r="M246" s="67">
        <f>M247+M252+M268+M271+M275+M279+M280+M281</f>
        <v>0</v>
      </c>
      <c r="N246" s="67">
        <f>L246+M246</f>
        <v>2804.674</v>
      </c>
    </row>
    <row r="247" spans="1:14" ht="15.75">
      <c r="A247" s="17">
        <v>2100</v>
      </c>
      <c r="B247" s="13" t="s">
        <v>33</v>
      </c>
      <c r="C247" s="67">
        <f>C249+C251</f>
        <v>0</v>
      </c>
      <c r="D247" s="67">
        <f>D249+D251</f>
        <v>1235.051</v>
      </c>
      <c r="E247" s="67">
        <f aca="true" t="shared" si="36" ref="E247:E300">C247+D247</f>
        <v>1235.051</v>
      </c>
      <c r="F247" s="67">
        <f>F249+F251</f>
        <v>1546.986</v>
      </c>
      <c r="G247" s="67">
        <f>G249+G251</f>
        <v>0</v>
      </c>
      <c r="H247" s="67">
        <f aca="true" t="shared" si="37" ref="H247:H300">F247+G247</f>
        <v>1546.986</v>
      </c>
      <c r="I247" s="67">
        <f>I249+I251</f>
        <v>1775.437</v>
      </c>
      <c r="J247" s="67">
        <f>J249+J251</f>
        <v>0</v>
      </c>
      <c r="K247" s="67">
        <f aca="true" t="shared" si="38" ref="K247:K300">I247+J247</f>
        <v>1775.437</v>
      </c>
      <c r="L247" s="67">
        <f>L249+L251</f>
        <v>1945.623</v>
      </c>
      <c r="M247" s="67">
        <f>M249+M251</f>
        <v>0</v>
      </c>
      <c r="N247" s="67">
        <f aca="true" t="shared" si="39" ref="N247:N300">L247+M247</f>
        <v>1945.623</v>
      </c>
    </row>
    <row r="248" spans="1:14" ht="15.75">
      <c r="A248" s="6">
        <v>2110</v>
      </c>
      <c r="B248" s="5" t="s">
        <v>34</v>
      </c>
      <c r="C248" s="66">
        <f>C249</f>
        <v>0</v>
      </c>
      <c r="D248" s="66">
        <f>D249</f>
        <v>906.126</v>
      </c>
      <c r="E248" s="66">
        <f t="shared" si="36"/>
        <v>906.126</v>
      </c>
      <c r="F248" s="66">
        <f>F249</f>
        <v>1134.986</v>
      </c>
      <c r="G248" s="66">
        <f>G249</f>
        <v>0</v>
      </c>
      <c r="H248" s="66">
        <f t="shared" si="37"/>
        <v>1134.986</v>
      </c>
      <c r="I248" s="66">
        <f>I249</f>
        <v>1302.595</v>
      </c>
      <c r="J248" s="66">
        <f>J249</f>
        <v>0</v>
      </c>
      <c r="K248" s="66">
        <f t="shared" si="38"/>
        <v>1302.595</v>
      </c>
      <c r="L248" s="66">
        <f>L249</f>
        <v>1427.456</v>
      </c>
      <c r="M248" s="66">
        <f>M249</f>
        <v>0</v>
      </c>
      <c r="N248" s="66">
        <f t="shared" si="39"/>
        <v>1427.456</v>
      </c>
    </row>
    <row r="249" spans="1:14" ht="15.75">
      <c r="A249" s="6">
        <v>2111</v>
      </c>
      <c r="B249" s="5" t="s">
        <v>6</v>
      </c>
      <c r="C249" s="66"/>
      <c r="D249" s="66">
        <v>906.126</v>
      </c>
      <c r="E249" s="66">
        <f t="shared" si="36"/>
        <v>906.126</v>
      </c>
      <c r="F249" s="66">
        <v>1134.986</v>
      </c>
      <c r="G249" s="66"/>
      <c r="H249" s="66">
        <f t="shared" si="37"/>
        <v>1134.986</v>
      </c>
      <c r="I249" s="66">
        <v>1302.595</v>
      </c>
      <c r="J249" s="66"/>
      <c r="K249" s="66">
        <f t="shared" si="38"/>
        <v>1302.595</v>
      </c>
      <c r="L249" s="66">
        <v>1427.456</v>
      </c>
      <c r="M249" s="66"/>
      <c r="N249" s="66">
        <f t="shared" si="39"/>
        <v>1427.456</v>
      </c>
    </row>
    <row r="250" spans="1:14" ht="15.75">
      <c r="A250" s="6">
        <v>2112</v>
      </c>
      <c r="B250" s="5" t="s">
        <v>35</v>
      </c>
      <c r="C250" s="66"/>
      <c r="D250" s="66"/>
      <c r="E250" s="66">
        <f t="shared" si="36"/>
        <v>0</v>
      </c>
      <c r="F250" s="66"/>
      <c r="G250" s="66"/>
      <c r="H250" s="66">
        <f t="shared" si="37"/>
        <v>0</v>
      </c>
      <c r="I250" s="66"/>
      <c r="J250" s="66"/>
      <c r="K250" s="66">
        <f t="shared" si="38"/>
        <v>0</v>
      </c>
      <c r="L250" s="66"/>
      <c r="M250" s="66"/>
      <c r="N250" s="66">
        <f t="shared" si="39"/>
        <v>0</v>
      </c>
    </row>
    <row r="251" spans="1:14" ht="15.75">
      <c r="A251" s="6">
        <v>2120</v>
      </c>
      <c r="B251" s="5" t="s">
        <v>36</v>
      </c>
      <c r="C251" s="66"/>
      <c r="D251" s="66">
        <v>328.925</v>
      </c>
      <c r="E251" s="66">
        <f t="shared" si="36"/>
        <v>328.925</v>
      </c>
      <c r="F251" s="66">
        <v>412</v>
      </c>
      <c r="G251" s="66"/>
      <c r="H251" s="66">
        <f t="shared" si="37"/>
        <v>412</v>
      </c>
      <c r="I251" s="66">
        <v>472.842</v>
      </c>
      <c r="J251" s="66"/>
      <c r="K251" s="66">
        <f t="shared" si="38"/>
        <v>472.842</v>
      </c>
      <c r="L251" s="66">
        <v>518.167</v>
      </c>
      <c r="M251" s="66"/>
      <c r="N251" s="66">
        <f t="shared" si="39"/>
        <v>518.167</v>
      </c>
    </row>
    <row r="252" spans="1:14" ht="15.75">
      <c r="A252" s="17">
        <v>2200</v>
      </c>
      <c r="B252" s="13" t="s">
        <v>37</v>
      </c>
      <c r="C252" s="67">
        <f>C253+C254+C255+C256+C257+C258+C259+C265</f>
        <v>0</v>
      </c>
      <c r="D252" s="67">
        <f>D253+D254+D255+D256+D257+D258+D259+D265</f>
        <v>726.229</v>
      </c>
      <c r="E252" s="67">
        <f t="shared" si="36"/>
        <v>726.229</v>
      </c>
      <c r="F252" s="67">
        <f>F253+F254+F255+F256+F257+F258+F259+F265</f>
        <v>759.5889999999999</v>
      </c>
      <c r="G252" s="67">
        <f>G253+G254+G255+G256+G257+G258+G259+G265</f>
        <v>0</v>
      </c>
      <c r="H252" s="67">
        <f t="shared" si="37"/>
        <v>759.5889999999999</v>
      </c>
      <c r="I252" s="67">
        <f>I253+I254+I255+I256+I257+I258+I259+I265</f>
        <v>813.867</v>
      </c>
      <c r="J252" s="67">
        <f>J253+J254+J255+J256+J257+J258+J259+J265</f>
        <v>0</v>
      </c>
      <c r="K252" s="67">
        <f t="shared" si="38"/>
        <v>813.867</v>
      </c>
      <c r="L252" s="67">
        <f>L253+L254+L255+L256+L257+L258+L259+L265</f>
        <v>859.0509999999999</v>
      </c>
      <c r="M252" s="67">
        <f>M253+M254+M255+M256+M257+M258+M259+M265</f>
        <v>0</v>
      </c>
      <c r="N252" s="67">
        <f t="shared" si="39"/>
        <v>859.0509999999999</v>
      </c>
    </row>
    <row r="253" spans="1:14" ht="15.75">
      <c r="A253" s="6">
        <v>2210</v>
      </c>
      <c r="B253" s="5" t="s">
        <v>38</v>
      </c>
      <c r="C253" s="66"/>
      <c r="D253" s="66">
        <v>0.5</v>
      </c>
      <c r="E253" s="66">
        <f t="shared" si="36"/>
        <v>0.5</v>
      </c>
      <c r="F253" s="66">
        <v>133.498</v>
      </c>
      <c r="G253" s="66"/>
      <c r="H253" s="66">
        <f t="shared" si="37"/>
        <v>133.498</v>
      </c>
      <c r="I253" s="66">
        <v>144.311</v>
      </c>
      <c r="J253" s="66"/>
      <c r="K253" s="66">
        <f t="shared" si="38"/>
        <v>144.311</v>
      </c>
      <c r="L253" s="66">
        <v>152.248</v>
      </c>
      <c r="M253" s="66"/>
      <c r="N253" s="66">
        <f t="shared" si="39"/>
        <v>152.248</v>
      </c>
    </row>
    <row r="254" spans="1:14" ht="15.75">
      <c r="A254" s="6">
        <v>2220</v>
      </c>
      <c r="B254" s="5" t="s">
        <v>39</v>
      </c>
      <c r="C254" s="66"/>
      <c r="D254" s="66">
        <v>0.13</v>
      </c>
      <c r="E254" s="66">
        <f t="shared" si="36"/>
        <v>0.13</v>
      </c>
      <c r="F254" s="66">
        <v>0.145</v>
      </c>
      <c r="G254" s="66"/>
      <c r="H254" s="66">
        <f t="shared" si="37"/>
        <v>0.145</v>
      </c>
      <c r="I254" s="66">
        <v>0.157</v>
      </c>
      <c r="J254" s="66"/>
      <c r="K254" s="66">
        <f t="shared" si="38"/>
        <v>0.157</v>
      </c>
      <c r="L254" s="66">
        <v>0.166</v>
      </c>
      <c r="M254" s="66"/>
      <c r="N254" s="66">
        <f t="shared" si="39"/>
        <v>0.166</v>
      </c>
    </row>
    <row r="255" spans="1:14" ht="15.75">
      <c r="A255" s="6">
        <v>2230</v>
      </c>
      <c r="B255" s="5" t="s">
        <v>7</v>
      </c>
      <c r="C255" s="66"/>
      <c r="D255" s="66">
        <v>250.828</v>
      </c>
      <c r="E255" s="66">
        <f t="shared" si="36"/>
        <v>250.828</v>
      </c>
      <c r="F255" s="66">
        <v>285.429</v>
      </c>
      <c r="G255" s="66"/>
      <c r="H255" s="66">
        <f t="shared" si="37"/>
        <v>285.429</v>
      </c>
      <c r="I255" s="66">
        <v>308.549</v>
      </c>
      <c r="J255" s="66"/>
      <c r="K255" s="66">
        <f t="shared" si="38"/>
        <v>308.549</v>
      </c>
      <c r="L255" s="66">
        <v>325.519</v>
      </c>
      <c r="M255" s="66"/>
      <c r="N255" s="66">
        <f t="shared" si="39"/>
        <v>325.519</v>
      </c>
    </row>
    <row r="256" spans="1:14" ht="15.75">
      <c r="A256" s="6">
        <v>2240</v>
      </c>
      <c r="B256" s="5" t="s">
        <v>8</v>
      </c>
      <c r="C256" s="66"/>
      <c r="D256" s="82">
        <f>127.839-0.647</f>
        <v>127.192</v>
      </c>
      <c r="E256" s="66">
        <f t="shared" si="36"/>
        <v>127.192</v>
      </c>
      <c r="F256" s="66">
        <v>9.517</v>
      </c>
      <c r="G256" s="66"/>
      <c r="H256" s="66">
        <f t="shared" si="37"/>
        <v>9.517</v>
      </c>
      <c r="I256" s="66">
        <v>10.288</v>
      </c>
      <c r="J256" s="66"/>
      <c r="K256" s="66">
        <f t="shared" si="38"/>
        <v>10.288</v>
      </c>
      <c r="L256" s="66">
        <v>10.854</v>
      </c>
      <c r="M256" s="66"/>
      <c r="N256" s="66">
        <f t="shared" si="39"/>
        <v>10.854</v>
      </c>
    </row>
    <row r="257" spans="1:14" ht="15.75">
      <c r="A257" s="6">
        <v>2250</v>
      </c>
      <c r="B257" s="5" t="s">
        <v>10</v>
      </c>
      <c r="C257" s="66"/>
      <c r="D257" s="66"/>
      <c r="E257" s="66">
        <f t="shared" si="36"/>
        <v>0</v>
      </c>
      <c r="F257" s="66"/>
      <c r="G257" s="66"/>
      <c r="H257" s="66">
        <f t="shared" si="37"/>
        <v>0</v>
      </c>
      <c r="I257" s="66"/>
      <c r="J257" s="66"/>
      <c r="K257" s="66">
        <f t="shared" si="38"/>
        <v>0</v>
      </c>
      <c r="L257" s="66"/>
      <c r="M257" s="66"/>
      <c r="N257" s="66">
        <f t="shared" si="39"/>
        <v>0</v>
      </c>
    </row>
    <row r="258" spans="1:14" ht="15.75">
      <c r="A258" s="6">
        <v>2260</v>
      </c>
      <c r="B258" s="5" t="s">
        <v>40</v>
      </c>
      <c r="C258" s="66"/>
      <c r="D258" s="66"/>
      <c r="E258" s="66">
        <f t="shared" si="36"/>
        <v>0</v>
      </c>
      <c r="F258" s="66"/>
      <c r="G258" s="66"/>
      <c r="H258" s="66">
        <f t="shared" si="37"/>
        <v>0</v>
      </c>
      <c r="I258" s="66"/>
      <c r="J258" s="66"/>
      <c r="K258" s="66">
        <f t="shared" si="38"/>
        <v>0</v>
      </c>
      <c r="L258" s="66"/>
      <c r="M258" s="66"/>
      <c r="N258" s="66">
        <f t="shared" si="39"/>
        <v>0</v>
      </c>
    </row>
    <row r="259" spans="1:14" ht="15.75">
      <c r="A259" s="6">
        <v>2270</v>
      </c>
      <c r="B259" s="5" t="s">
        <v>11</v>
      </c>
      <c r="C259" s="66">
        <f>C260+C261+C262+C263+C264</f>
        <v>0</v>
      </c>
      <c r="D259" s="66">
        <f>D260+D261+D262+D263+D264</f>
        <v>347.579</v>
      </c>
      <c r="E259" s="66">
        <f t="shared" si="36"/>
        <v>347.579</v>
      </c>
      <c r="F259" s="66">
        <f>F260+F261+F262+F263+F264</f>
        <v>331</v>
      </c>
      <c r="G259" s="66">
        <f>G260+G261+G262+G263+G264</f>
        <v>0</v>
      </c>
      <c r="H259" s="66">
        <f t="shared" si="37"/>
        <v>331</v>
      </c>
      <c r="I259" s="66">
        <f>I260+I261+I262+I263+I264</f>
        <v>350.562</v>
      </c>
      <c r="J259" s="66">
        <f>J260+J261+J262+J263+J264</f>
        <v>0</v>
      </c>
      <c r="K259" s="66">
        <f t="shared" si="38"/>
        <v>350.562</v>
      </c>
      <c r="L259" s="66">
        <f>L260+L261+L262+L263+L264</f>
        <v>370.264</v>
      </c>
      <c r="M259" s="66">
        <f>M260+M261+M262+M263+M264</f>
        <v>0</v>
      </c>
      <c r="N259" s="66">
        <f t="shared" si="39"/>
        <v>370.264</v>
      </c>
    </row>
    <row r="260" spans="1:14" ht="15.75">
      <c r="A260" s="6">
        <v>2271</v>
      </c>
      <c r="B260" s="5" t="s">
        <v>12</v>
      </c>
      <c r="C260" s="66"/>
      <c r="D260" s="66">
        <v>281.338</v>
      </c>
      <c r="E260" s="66">
        <f t="shared" si="36"/>
        <v>281.338</v>
      </c>
      <c r="F260" s="66">
        <v>247.371</v>
      </c>
      <c r="G260" s="66"/>
      <c r="H260" s="66">
        <f t="shared" si="37"/>
        <v>247.371</v>
      </c>
      <c r="I260" s="66">
        <v>261.991</v>
      </c>
      <c r="J260" s="66"/>
      <c r="K260" s="66">
        <f t="shared" si="38"/>
        <v>261.991</v>
      </c>
      <c r="L260" s="66">
        <v>276.715</v>
      </c>
      <c r="M260" s="66"/>
      <c r="N260" s="66">
        <f t="shared" si="39"/>
        <v>276.715</v>
      </c>
    </row>
    <row r="261" spans="1:14" ht="15.75">
      <c r="A261" s="6">
        <v>2272</v>
      </c>
      <c r="B261" s="5" t="s">
        <v>41</v>
      </c>
      <c r="C261" s="66"/>
      <c r="D261" s="66">
        <v>9.358</v>
      </c>
      <c r="E261" s="66">
        <f t="shared" si="36"/>
        <v>9.358</v>
      </c>
      <c r="F261" s="66">
        <v>7.991</v>
      </c>
      <c r="G261" s="66"/>
      <c r="H261" s="66">
        <f t="shared" si="37"/>
        <v>7.991</v>
      </c>
      <c r="I261" s="66">
        <v>8.463</v>
      </c>
      <c r="J261" s="66"/>
      <c r="K261" s="66">
        <f t="shared" si="38"/>
        <v>8.463</v>
      </c>
      <c r="L261" s="66">
        <v>8.939</v>
      </c>
      <c r="M261" s="66"/>
      <c r="N261" s="66">
        <f t="shared" si="39"/>
        <v>8.939</v>
      </c>
    </row>
    <row r="262" spans="1:14" ht="15.75">
      <c r="A262" s="6">
        <v>2273</v>
      </c>
      <c r="B262" s="5" t="s">
        <v>13</v>
      </c>
      <c r="C262" s="66"/>
      <c r="D262" s="66">
        <v>56.883</v>
      </c>
      <c r="E262" s="66">
        <f t="shared" si="36"/>
        <v>56.883</v>
      </c>
      <c r="F262" s="66">
        <v>75.638</v>
      </c>
      <c r="G262" s="66"/>
      <c r="H262" s="66">
        <f t="shared" si="37"/>
        <v>75.638</v>
      </c>
      <c r="I262" s="66">
        <v>80.108</v>
      </c>
      <c r="J262" s="66"/>
      <c r="K262" s="66">
        <f t="shared" si="38"/>
        <v>80.108</v>
      </c>
      <c r="L262" s="66">
        <v>84.61</v>
      </c>
      <c r="M262" s="66"/>
      <c r="N262" s="66">
        <f t="shared" si="39"/>
        <v>84.61</v>
      </c>
    </row>
    <row r="263" spans="1:14" ht="15.75">
      <c r="A263" s="6">
        <v>2274</v>
      </c>
      <c r="B263" s="5" t="s">
        <v>14</v>
      </c>
      <c r="C263" s="66"/>
      <c r="D263" s="66"/>
      <c r="E263" s="66">
        <f t="shared" si="36"/>
        <v>0</v>
      </c>
      <c r="F263" s="66"/>
      <c r="G263" s="66"/>
      <c r="H263" s="66">
        <f t="shared" si="37"/>
        <v>0</v>
      </c>
      <c r="I263" s="66"/>
      <c r="J263" s="66"/>
      <c r="K263" s="66">
        <f t="shared" si="38"/>
        <v>0</v>
      </c>
      <c r="L263" s="66"/>
      <c r="M263" s="66"/>
      <c r="N263" s="66">
        <f t="shared" si="39"/>
        <v>0</v>
      </c>
    </row>
    <row r="264" spans="1:14" ht="15.75">
      <c r="A264" s="6">
        <v>2275</v>
      </c>
      <c r="B264" s="5" t="s">
        <v>15</v>
      </c>
      <c r="C264" s="66"/>
      <c r="D264" s="66"/>
      <c r="E264" s="66">
        <f t="shared" si="36"/>
        <v>0</v>
      </c>
      <c r="F264" s="66"/>
      <c r="G264" s="66"/>
      <c r="H264" s="66">
        <f t="shared" si="37"/>
        <v>0</v>
      </c>
      <c r="I264" s="66"/>
      <c r="J264" s="66"/>
      <c r="K264" s="66">
        <f t="shared" si="38"/>
        <v>0</v>
      </c>
      <c r="L264" s="66"/>
      <c r="M264" s="66"/>
      <c r="N264" s="66">
        <f t="shared" si="39"/>
        <v>0</v>
      </c>
    </row>
    <row r="265" spans="1:14" ht="30">
      <c r="A265" s="6">
        <v>2280</v>
      </c>
      <c r="B265" s="19" t="s">
        <v>16</v>
      </c>
      <c r="C265" s="66">
        <f>C266+C267</f>
        <v>0</v>
      </c>
      <c r="D265" s="66">
        <f>D266+D267</f>
        <v>0</v>
      </c>
      <c r="E265" s="66">
        <f t="shared" si="36"/>
        <v>0</v>
      </c>
      <c r="F265" s="66">
        <f>F266+F267</f>
        <v>0</v>
      </c>
      <c r="G265" s="66">
        <f>G266+G267</f>
        <v>0</v>
      </c>
      <c r="H265" s="66">
        <f t="shared" si="37"/>
        <v>0</v>
      </c>
      <c r="I265" s="66">
        <f>I266+I267</f>
        <v>0</v>
      </c>
      <c r="J265" s="66">
        <f>J266+J267</f>
        <v>0</v>
      </c>
      <c r="K265" s="66">
        <f t="shared" si="38"/>
        <v>0</v>
      </c>
      <c r="L265" s="66">
        <f>L266+L267</f>
        <v>0</v>
      </c>
      <c r="M265" s="66">
        <f>M266+M267</f>
        <v>0</v>
      </c>
      <c r="N265" s="66">
        <f t="shared" si="39"/>
        <v>0</v>
      </c>
    </row>
    <row r="266" spans="1:14" ht="30">
      <c r="A266" s="6">
        <v>2281</v>
      </c>
      <c r="B266" s="19" t="s">
        <v>42</v>
      </c>
      <c r="C266" s="66"/>
      <c r="D266" s="66"/>
      <c r="E266" s="66">
        <f t="shared" si="36"/>
        <v>0</v>
      </c>
      <c r="F266" s="66"/>
      <c r="G266" s="66"/>
      <c r="H266" s="66">
        <f t="shared" si="37"/>
        <v>0</v>
      </c>
      <c r="I266" s="66"/>
      <c r="J266" s="66"/>
      <c r="K266" s="66">
        <f t="shared" si="38"/>
        <v>0</v>
      </c>
      <c r="L266" s="66"/>
      <c r="M266" s="66"/>
      <c r="N266" s="66">
        <f t="shared" si="39"/>
        <v>0</v>
      </c>
    </row>
    <row r="267" spans="1:14" ht="30">
      <c r="A267" s="6">
        <v>2282</v>
      </c>
      <c r="B267" s="19" t="s">
        <v>17</v>
      </c>
      <c r="C267" s="66"/>
      <c r="D267" s="66"/>
      <c r="E267" s="66">
        <f t="shared" si="36"/>
        <v>0</v>
      </c>
      <c r="F267" s="66"/>
      <c r="G267" s="66"/>
      <c r="H267" s="66">
        <f t="shared" si="37"/>
        <v>0</v>
      </c>
      <c r="I267" s="66"/>
      <c r="J267" s="66"/>
      <c r="K267" s="66">
        <f t="shared" si="38"/>
        <v>0</v>
      </c>
      <c r="L267" s="66"/>
      <c r="M267" s="66"/>
      <c r="N267" s="66">
        <f t="shared" si="39"/>
        <v>0</v>
      </c>
    </row>
    <row r="268" spans="1:14" ht="15.75">
      <c r="A268" s="17">
        <v>2400</v>
      </c>
      <c r="B268" s="13" t="s">
        <v>43</v>
      </c>
      <c r="C268" s="67">
        <f>C269+C270</f>
        <v>0</v>
      </c>
      <c r="D268" s="67">
        <f>D269+D270</f>
        <v>0</v>
      </c>
      <c r="E268" s="67">
        <f t="shared" si="36"/>
        <v>0</v>
      </c>
      <c r="F268" s="67">
        <f>F269+F270</f>
        <v>0</v>
      </c>
      <c r="G268" s="67">
        <f>G269+G270</f>
        <v>0</v>
      </c>
      <c r="H268" s="67">
        <f t="shared" si="37"/>
        <v>0</v>
      </c>
      <c r="I268" s="67">
        <f>I269+I270</f>
        <v>0</v>
      </c>
      <c r="J268" s="67">
        <f>J269+J270</f>
        <v>0</v>
      </c>
      <c r="K268" s="67">
        <f t="shared" si="38"/>
        <v>0</v>
      </c>
      <c r="L268" s="67">
        <f>L269+L270</f>
        <v>0</v>
      </c>
      <c r="M268" s="67">
        <f>M269+M270</f>
        <v>0</v>
      </c>
      <c r="N268" s="67">
        <f t="shared" si="39"/>
        <v>0</v>
      </c>
    </row>
    <row r="269" spans="1:14" ht="15.75">
      <c r="A269" s="6">
        <v>2410</v>
      </c>
      <c r="B269" s="5" t="s">
        <v>44</v>
      </c>
      <c r="C269" s="66"/>
      <c r="D269" s="66"/>
      <c r="E269" s="66">
        <f t="shared" si="36"/>
        <v>0</v>
      </c>
      <c r="F269" s="66"/>
      <c r="G269" s="66"/>
      <c r="H269" s="66">
        <f t="shared" si="37"/>
        <v>0</v>
      </c>
      <c r="I269" s="66"/>
      <c r="J269" s="66"/>
      <c r="K269" s="66">
        <f t="shared" si="38"/>
        <v>0</v>
      </c>
      <c r="L269" s="66"/>
      <c r="M269" s="66"/>
      <c r="N269" s="66">
        <f t="shared" si="39"/>
        <v>0</v>
      </c>
    </row>
    <row r="270" spans="1:14" ht="15.75">
      <c r="A270" s="6">
        <v>2420</v>
      </c>
      <c r="B270" s="5" t="s">
        <v>45</v>
      </c>
      <c r="C270" s="66"/>
      <c r="D270" s="66"/>
      <c r="E270" s="66">
        <f t="shared" si="36"/>
        <v>0</v>
      </c>
      <c r="F270" s="66"/>
      <c r="G270" s="66"/>
      <c r="H270" s="66">
        <f t="shared" si="37"/>
        <v>0</v>
      </c>
      <c r="I270" s="66"/>
      <c r="J270" s="66"/>
      <c r="K270" s="66">
        <f t="shared" si="38"/>
        <v>0</v>
      </c>
      <c r="L270" s="66"/>
      <c r="M270" s="66"/>
      <c r="N270" s="66">
        <f t="shared" si="39"/>
        <v>0</v>
      </c>
    </row>
    <row r="271" spans="1:14" ht="15.75">
      <c r="A271" s="17">
        <v>2600</v>
      </c>
      <c r="B271" s="13" t="s">
        <v>46</v>
      </c>
      <c r="C271" s="67">
        <f>C272+C273+C274</f>
        <v>0</v>
      </c>
      <c r="D271" s="67">
        <f>D272+D273+D274</f>
        <v>0</v>
      </c>
      <c r="E271" s="67">
        <f t="shared" si="36"/>
        <v>0</v>
      </c>
      <c r="F271" s="67">
        <f>F272+F273+F274</f>
        <v>0</v>
      </c>
      <c r="G271" s="67">
        <f>G272+G273+G274</f>
        <v>0</v>
      </c>
      <c r="H271" s="67">
        <f t="shared" si="37"/>
        <v>0</v>
      </c>
      <c r="I271" s="67">
        <f>I272+I273+I274</f>
        <v>0</v>
      </c>
      <c r="J271" s="67">
        <f>J272+J273+J274</f>
        <v>0</v>
      </c>
      <c r="K271" s="67">
        <f t="shared" si="38"/>
        <v>0</v>
      </c>
      <c r="L271" s="67">
        <f>L272+L273+L274</f>
        <v>0</v>
      </c>
      <c r="M271" s="67">
        <f>M272+M273+M274</f>
        <v>0</v>
      </c>
      <c r="N271" s="67">
        <f t="shared" si="39"/>
        <v>0</v>
      </c>
    </row>
    <row r="272" spans="1:14" ht="30">
      <c r="A272" s="6">
        <v>2610</v>
      </c>
      <c r="B272" s="19" t="s">
        <v>47</v>
      </c>
      <c r="C272" s="66"/>
      <c r="D272" s="66"/>
      <c r="E272" s="66">
        <f t="shared" si="36"/>
        <v>0</v>
      </c>
      <c r="F272" s="66"/>
      <c r="G272" s="66"/>
      <c r="H272" s="66">
        <f t="shared" si="37"/>
        <v>0</v>
      </c>
      <c r="I272" s="66"/>
      <c r="J272" s="66"/>
      <c r="K272" s="66">
        <f t="shared" si="38"/>
        <v>0</v>
      </c>
      <c r="L272" s="66"/>
      <c r="M272" s="66"/>
      <c r="N272" s="66">
        <f t="shared" si="39"/>
        <v>0</v>
      </c>
    </row>
    <row r="273" spans="1:14" ht="30">
      <c r="A273" s="6">
        <v>2620</v>
      </c>
      <c r="B273" s="19" t="s">
        <v>48</v>
      </c>
      <c r="C273" s="66"/>
      <c r="D273" s="66"/>
      <c r="E273" s="66">
        <f t="shared" si="36"/>
        <v>0</v>
      </c>
      <c r="F273" s="66"/>
      <c r="G273" s="66"/>
      <c r="H273" s="66">
        <f t="shared" si="37"/>
        <v>0</v>
      </c>
      <c r="I273" s="66"/>
      <c r="J273" s="66"/>
      <c r="K273" s="66">
        <f t="shared" si="38"/>
        <v>0</v>
      </c>
      <c r="L273" s="66"/>
      <c r="M273" s="66"/>
      <c r="N273" s="66">
        <f t="shared" si="39"/>
        <v>0</v>
      </c>
    </row>
    <row r="274" spans="1:14" ht="30">
      <c r="A274" s="6">
        <v>2630</v>
      </c>
      <c r="B274" s="19" t="s">
        <v>49</v>
      </c>
      <c r="C274" s="66"/>
      <c r="D274" s="66"/>
      <c r="E274" s="66">
        <f t="shared" si="36"/>
        <v>0</v>
      </c>
      <c r="F274" s="66"/>
      <c r="G274" s="66"/>
      <c r="H274" s="66">
        <f t="shared" si="37"/>
        <v>0</v>
      </c>
      <c r="I274" s="66"/>
      <c r="J274" s="66"/>
      <c r="K274" s="66">
        <f t="shared" si="38"/>
        <v>0</v>
      </c>
      <c r="L274" s="66"/>
      <c r="M274" s="66"/>
      <c r="N274" s="66">
        <f t="shared" si="39"/>
        <v>0</v>
      </c>
    </row>
    <row r="275" spans="1:14" ht="15.75">
      <c r="A275" s="17">
        <v>2700</v>
      </c>
      <c r="B275" s="13" t="s">
        <v>50</v>
      </c>
      <c r="C275" s="67">
        <f>C276+C277+C278</f>
        <v>0</v>
      </c>
      <c r="D275" s="67">
        <f>D276+D277+D278</f>
        <v>0</v>
      </c>
      <c r="E275" s="67">
        <f t="shared" si="36"/>
        <v>0</v>
      </c>
      <c r="F275" s="67">
        <f>F276+F277+F278</f>
        <v>0</v>
      </c>
      <c r="G275" s="67">
        <f>G276+G277+G278</f>
        <v>0</v>
      </c>
      <c r="H275" s="67">
        <f t="shared" si="37"/>
        <v>0</v>
      </c>
      <c r="I275" s="67">
        <f>I276+I277+I278</f>
        <v>0</v>
      </c>
      <c r="J275" s="67">
        <f>J276+J277+J278</f>
        <v>0</v>
      </c>
      <c r="K275" s="67">
        <f t="shared" si="38"/>
        <v>0</v>
      </c>
      <c r="L275" s="67">
        <f>L276+L277+L278</f>
        <v>0</v>
      </c>
      <c r="M275" s="67">
        <f>M276+M277+M278</f>
        <v>0</v>
      </c>
      <c r="N275" s="67">
        <f t="shared" si="39"/>
        <v>0</v>
      </c>
    </row>
    <row r="276" spans="1:14" ht="15.75">
      <c r="A276" s="6">
        <v>2710</v>
      </c>
      <c r="B276" s="5" t="s">
        <v>18</v>
      </c>
      <c r="C276" s="66"/>
      <c r="D276" s="66"/>
      <c r="E276" s="66">
        <f t="shared" si="36"/>
        <v>0</v>
      </c>
      <c r="F276" s="66"/>
      <c r="G276" s="66"/>
      <c r="H276" s="66">
        <f t="shared" si="37"/>
        <v>0</v>
      </c>
      <c r="I276" s="66"/>
      <c r="J276" s="66"/>
      <c r="K276" s="66">
        <f t="shared" si="38"/>
        <v>0</v>
      </c>
      <c r="L276" s="66"/>
      <c r="M276" s="66"/>
      <c r="N276" s="66">
        <f t="shared" si="39"/>
        <v>0</v>
      </c>
    </row>
    <row r="277" spans="1:14" ht="15.75">
      <c r="A277" s="6">
        <v>2720</v>
      </c>
      <c r="B277" s="5" t="s">
        <v>19</v>
      </c>
      <c r="C277" s="66"/>
      <c r="D277" s="66"/>
      <c r="E277" s="66">
        <f t="shared" si="36"/>
        <v>0</v>
      </c>
      <c r="F277" s="66"/>
      <c r="G277" s="66"/>
      <c r="H277" s="66">
        <f t="shared" si="37"/>
        <v>0</v>
      </c>
      <c r="I277" s="66"/>
      <c r="J277" s="66"/>
      <c r="K277" s="66">
        <f t="shared" si="38"/>
        <v>0</v>
      </c>
      <c r="L277" s="66"/>
      <c r="M277" s="66"/>
      <c r="N277" s="66">
        <f t="shared" si="39"/>
        <v>0</v>
      </c>
    </row>
    <row r="278" spans="1:14" ht="15.75">
      <c r="A278" s="6">
        <v>2730</v>
      </c>
      <c r="B278" s="5" t="s">
        <v>51</v>
      </c>
      <c r="C278" s="66"/>
      <c r="D278" s="66"/>
      <c r="E278" s="66">
        <f t="shared" si="36"/>
        <v>0</v>
      </c>
      <c r="F278" s="66"/>
      <c r="G278" s="66"/>
      <c r="H278" s="66">
        <f t="shared" si="37"/>
        <v>0</v>
      </c>
      <c r="I278" s="66"/>
      <c r="J278" s="66"/>
      <c r="K278" s="66">
        <f t="shared" si="38"/>
        <v>0</v>
      </c>
      <c r="L278" s="66"/>
      <c r="M278" s="66"/>
      <c r="N278" s="66">
        <f t="shared" si="39"/>
        <v>0</v>
      </c>
    </row>
    <row r="279" spans="1:14" ht="15.75">
      <c r="A279" s="17">
        <v>2800</v>
      </c>
      <c r="B279" s="13" t="s">
        <v>9</v>
      </c>
      <c r="C279" s="67"/>
      <c r="D279" s="67"/>
      <c r="E279" s="67">
        <f t="shared" si="36"/>
        <v>0</v>
      </c>
      <c r="F279" s="67"/>
      <c r="G279" s="67"/>
      <c r="H279" s="67">
        <f t="shared" si="37"/>
        <v>0</v>
      </c>
      <c r="I279" s="67"/>
      <c r="J279" s="67"/>
      <c r="K279" s="67">
        <f t="shared" si="38"/>
        <v>0</v>
      </c>
      <c r="L279" s="67"/>
      <c r="M279" s="67"/>
      <c r="N279" s="67">
        <f t="shared" si="39"/>
        <v>0</v>
      </c>
    </row>
    <row r="280" spans="1:14" ht="15.75">
      <c r="A280" s="17">
        <v>2900</v>
      </c>
      <c r="B280" s="13" t="s">
        <v>28</v>
      </c>
      <c r="C280" s="67"/>
      <c r="D280" s="67"/>
      <c r="E280" s="67">
        <f t="shared" si="36"/>
        <v>0</v>
      </c>
      <c r="F280" s="67"/>
      <c r="G280" s="67"/>
      <c r="H280" s="67">
        <f t="shared" si="37"/>
        <v>0</v>
      </c>
      <c r="I280" s="67"/>
      <c r="J280" s="67"/>
      <c r="K280" s="67">
        <f t="shared" si="38"/>
        <v>0</v>
      </c>
      <c r="L280" s="67"/>
      <c r="M280" s="67"/>
      <c r="N280" s="67">
        <f t="shared" si="39"/>
        <v>0</v>
      </c>
    </row>
    <row r="281" spans="1:14" ht="15.75">
      <c r="A281" s="17">
        <v>3000</v>
      </c>
      <c r="B281" s="13" t="s">
        <v>20</v>
      </c>
      <c r="C281" s="67">
        <f>C282+C296</f>
        <v>0</v>
      </c>
      <c r="D281" s="67">
        <f>D282+D296</f>
        <v>0</v>
      </c>
      <c r="E281" s="67">
        <f t="shared" si="36"/>
        <v>0</v>
      </c>
      <c r="F281" s="67">
        <f>F282+F296</f>
        <v>0</v>
      </c>
      <c r="G281" s="67">
        <f>G282+G296</f>
        <v>0</v>
      </c>
      <c r="H281" s="67">
        <f t="shared" si="37"/>
        <v>0</v>
      </c>
      <c r="I281" s="67">
        <f>I282+I296</f>
        <v>0</v>
      </c>
      <c r="J281" s="67">
        <f>J282+J296</f>
        <v>0</v>
      </c>
      <c r="K281" s="67">
        <f t="shared" si="38"/>
        <v>0</v>
      </c>
      <c r="L281" s="67">
        <f>L282+L296</f>
        <v>0</v>
      </c>
      <c r="M281" s="67">
        <f>M282+M296</f>
        <v>0</v>
      </c>
      <c r="N281" s="67">
        <f t="shared" si="39"/>
        <v>0</v>
      </c>
    </row>
    <row r="282" spans="1:14" ht="15.75">
      <c r="A282" s="17">
        <v>3100</v>
      </c>
      <c r="B282" s="13" t="s">
        <v>52</v>
      </c>
      <c r="C282" s="67">
        <f>C283+C284+C287+C290+C294+C295</f>
        <v>0</v>
      </c>
      <c r="D282" s="67">
        <f>D283+D284+D287+D290+D294+D295</f>
        <v>0</v>
      </c>
      <c r="E282" s="67">
        <f t="shared" si="36"/>
        <v>0</v>
      </c>
      <c r="F282" s="67">
        <f>F283+F284+F287+F290+F294+F295</f>
        <v>0</v>
      </c>
      <c r="G282" s="67">
        <f>G283+G284+G287+G290+G294+G295</f>
        <v>0</v>
      </c>
      <c r="H282" s="67">
        <f t="shared" si="37"/>
        <v>0</v>
      </c>
      <c r="I282" s="67">
        <f>I283+I284+I287+I290+I294+I295</f>
        <v>0</v>
      </c>
      <c r="J282" s="67">
        <f>J283+J284+J287+J290+J294+J295</f>
        <v>0</v>
      </c>
      <c r="K282" s="67">
        <f t="shared" si="38"/>
        <v>0</v>
      </c>
      <c r="L282" s="67">
        <f>L283+L284+L287+L290+L294+L295</f>
        <v>0</v>
      </c>
      <c r="M282" s="67">
        <f>M283+M284+M287+M290+M294+M295</f>
        <v>0</v>
      </c>
      <c r="N282" s="67">
        <f t="shared" si="39"/>
        <v>0</v>
      </c>
    </row>
    <row r="283" spans="1:14" ht="30">
      <c r="A283" s="6">
        <v>3110</v>
      </c>
      <c r="B283" s="19" t="s">
        <v>53</v>
      </c>
      <c r="C283" s="66"/>
      <c r="D283" s="66"/>
      <c r="E283" s="66">
        <f t="shared" si="36"/>
        <v>0</v>
      </c>
      <c r="F283" s="66"/>
      <c r="G283" s="66"/>
      <c r="H283" s="66">
        <f t="shared" si="37"/>
        <v>0</v>
      </c>
      <c r="I283" s="66"/>
      <c r="J283" s="66"/>
      <c r="K283" s="66">
        <f t="shared" si="38"/>
        <v>0</v>
      </c>
      <c r="L283" s="66"/>
      <c r="M283" s="66"/>
      <c r="N283" s="66">
        <f t="shared" si="39"/>
        <v>0</v>
      </c>
    </row>
    <row r="284" spans="1:14" ht="15.75">
      <c r="A284" s="6">
        <v>3120</v>
      </c>
      <c r="B284" s="19" t="s">
        <v>21</v>
      </c>
      <c r="C284" s="66">
        <f>C285+C286</f>
        <v>0</v>
      </c>
      <c r="D284" s="66">
        <f>D285+D286</f>
        <v>0</v>
      </c>
      <c r="E284" s="66">
        <f t="shared" si="36"/>
        <v>0</v>
      </c>
      <c r="F284" s="66">
        <f>F285+F286</f>
        <v>0</v>
      </c>
      <c r="G284" s="66">
        <f>G285+G286</f>
        <v>0</v>
      </c>
      <c r="H284" s="66">
        <f t="shared" si="37"/>
        <v>0</v>
      </c>
      <c r="I284" s="66">
        <f>I285+I286</f>
        <v>0</v>
      </c>
      <c r="J284" s="66">
        <f>J285+J286</f>
        <v>0</v>
      </c>
      <c r="K284" s="66">
        <f t="shared" si="38"/>
        <v>0</v>
      </c>
      <c r="L284" s="66">
        <f>L285+L286</f>
        <v>0</v>
      </c>
      <c r="M284" s="66">
        <f>M285+M286</f>
        <v>0</v>
      </c>
      <c r="N284" s="66">
        <f t="shared" si="39"/>
        <v>0</v>
      </c>
    </row>
    <row r="285" spans="1:14" ht="15.75">
      <c r="A285" s="6">
        <v>3121</v>
      </c>
      <c r="B285" s="19" t="s">
        <v>54</v>
      </c>
      <c r="C285" s="66"/>
      <c r="D285" s="66"/>
      <c r="E285" s="66">
        <f t="shared" si="36"/>
        <v>0</v>
      </c>
      <c r="F285" s="66"/>
      <c r="G285" s="66"/>
      <c r="H285" s="66">
        <f t="shared" si="37"/>
        <v>0</v>
      </c>
      <c r="I285" s="66"/>
      <c r="J285" s="66"/>
      <c r="K285" s="66">
        <f t="shared" si="38"/>
        <v>0</v>
      </c>
      <c r="L285" s="66"/>
      <c r="M285" s="66"/>
      <c r="N285" s="66">
        <f t="shared" si="39"/>
        <v>0</v>
      </c>
    </row>
    <row r="286" spans="1:14" ht="15.75">
      <c r="A286" s="6">
        <v>3122</v>
      </c>
      <c r="B286" s="19" t="s">
        <v>55</v>
      </c>
      <c r="C286" s="66"/>
      <c r="D286" s="66"/>
      <c r="E286" s="66">
        <f t="shared" si="36"/>
        <v>0</v>
      </c>
      <c r="F286" s="66"/>
      <c r="G286" s="66"/>
      <c r="H286" s="66">
        <f t="shared" si="37"/>
        <v>0</v>
      </c>
      <c r="I286" s="66"/>
      <c r="J286" s="66"/>
      <c r="K286" s="66">
        <f t="shared" si="38"/>
        <v>0</v>
      </c>
      <c r="L286" s="66"/>
      <c r="M286" s="66"/>
      <c r="N286" s="66">
        <f t="shared" si="39"/>
        <v>0</v>
      </c>
    </row>
    <row r="287" spans="1:14" ht="15.75">
      <c r="A287" s="6">
        <v>3130</v>
      </c>
      <c r="B287" s="19" t="s">
        <v>22</v>
      </c>
      <c r="C287" s="66">
        <f>C288+C289</f>
        <v>0</v>
      </c>
      <c r="D287" s="66">
        <f>D288+D289</f>
        <v>0</v>
      </c>
      <c r="E287" s="66">
        <f t="shared" si="36"/>
        <v>0</v>
      </c>
      <c r="F287" s="66">
        <f>F288+F289</f>
        <v>0</v>
      </c>
      <c r="G287" s="66">
        <f>G288+G289</f>
        <v>0</v>
      </c>
      <c r="H287" s="66">
        <f t="shared" si="37"/>
        <v>0</v>
      </c>
      <c r="I287" s="66">
        <f>I288+I289</f>
        <v>0</v>
      </c>
      <c r="J287" s="66">
        <f>J288+J289</f>
        <v>0</v>
      </c>
      <c r="K287" s="66">
        <f t="shared" si="38"/>
        <v>0</v>
      </c>
      <c r="L287" s="66">
        <f>L288+L289</f>
        <v>0</v>
      </c>
      <c r="M287" s="66">
        <f>M288+M289</f>
        <v>0</v>
      </c>
      <c r="N287" s="66">
        <f t="shared" si="39"/>
        <v>0</v>
      </c>
    </row>
    <row r="288" spans="1:14" ht="15.75">
      <c r="A288" s="6">
        <v>3131</v>
      </c>
      <c r="B288" s="19" t="s">
        <v>56</v>
      </c>
      <c r="C288" s="66"/>
      <c r="D288" s="66"/>
      <c r="E288" s="66">
        <f t="shared" si="36"/>
        <v>0</v>
      </c>
      <c r="F288" s="66"/>
      <c r="G288" s="66"/>
      <c r="H288" s="66">
        <f t="shared" si="37"/>
        <v>0</v>
      </c>
      <c r="I288" s="66"/>
      <c r="J288" s="66"/>
      <c r="K288" s="66">
        <f t="shared" si="38"/>
        <v>0</v>
      </c>
      <c r="L288" s="66"/>
      <c r="M288" s="66"/>
      <c r="N288" s="66">
        <f t="shared" si="39"/>
        <v>0</v>
      </c>
    </row>
    <row r="289" spans="1:14" ht="15.75">
      <c r="A289" s="6">
        <v>3132</v>
      </c>
      <c r="B289" s="19" t="s">
        <v>23</v>
      </c>
      <c r="C289" s="66"/>
      <c r="D289" s="66"/>
      <c r="E289" s="66">
        <f t="shared" si="36"/>
        <v>0</v>
      </c>
      <c r="F289" s="66"/>
      <c r="G289" s="66"/>
      <c r="H289" s="66">
        <f t="shared" si="37"/>
        <v>0</v>
      </c>
      <c r="I289" s="66"/>
      <c r="J289" s="66"/>
      <c r="K289" s="66">
        <f t="shared" si="38"/>
        <v>0</v>
      </c>
      <c r="L289" s="66"/>
      <c r="M289" s="66"/>
      <c r="N289" s="66">
        <f t="shared" si="39"/>
        <v>0</v>
      </c>
    </row>
    <row r="290" spans="1:14" ht="15.75">
      <c r="A290" s="6">
        <v>3140</v>
      </c>
      <c r="B290" s="19" t="s">
        <v>24</v>
      </c>
      <c r="C290" s="66">
        <f>C291+C292+C293</f>
        <v>0</v>
      </c>
      <c r="D290" s="66">
        <f>D291+D292+D293</f>
        <v>0</v>
      </c>
      <c r="E290" s="66">
        <f t="shared" si="36"/>
        <v>0</v>
      </c>
      <c r="F290" s="66">
        <f>F291+F292+F293</f>
        <v>0</v>
      </c>
      <c r="G290" s="66">
        <f>G291+G292+G293</f>
        <v>0</v>
      </c>
      <c r="H290" s="66">
        <f t="shared" si="37"/>
        <v>0</v>
      </c>
      <c r="I290" s="66">
        <f>I291+I292+I293</f>
        <v>0</v>
      </c>
      <c r="J290" s="66">
        <f>J291+J292+J293</f>
        <v>0</v>
      </c>
      <c r="K290" s="66">
        <f t="shared" si="38"/>
        <v>0</v>
      </c>
      <c r="L290" s="66">
        <f>L291+L292+L293</f>
        <v>0</v>
      </c>
      <c r="M290" s="66">
        <f>M291+M292+M293</f>
        <v>0</v>
      </c>
      <c r="N290" s="66">
        <f t="shared" si="39"/>
        <v>0</v>
      </c>
    </row>
    <row r="291" spans="1:14" ht="15.75">
      <c r="A291" s="6">
        <v>3141</v>
      </c>
      <c r="B291" s="19" t="s">
        <v>57</v>
      </c>
      <c r="C291" s="66"/>
      <c r="D291" s="66"/>
      <c r="E291" s="66">
        <f t="shared" si="36"/>
        <v>0</v>
      </c>
      <c r="F291" s="66"/>
      <c r="G291" s="66"/>
      <c r="H291" s="66">
        <f t="shared" si="37"/>
        <v>0</v>
      </c>
      <c r="I291" s="66"/>
      <c r="J291" s="66"/>
      <c r="K291" s="66">
        <f t="shared" si="38"/>
        <v>0</v>
      </c>
      <c r="L291" s="66"/>
      <c r="M291" s="66"/>
      <c r="N291" s="66">
        <f t="shared" si="39"/>
        <v>0</v>
      </c>
    </row>
    <row r="292" spans="1:14" ht="15.75">
      <c r="A292" s="6">
        <v>3142</v>
      </c>
      <c r="B292" s="19" t="s">
        <v>58</v>
      </c>
      <c r="C292" s="66"/>
      <c r="D292" s="66"/>
      <c r="E292" s="66">
        <f t="shared" si="36"/>
        <v>0</v>
      </c>
      <c r="F292" s="66"/>
      <c r="G292" s="66"/>
      <c r="H292" s="66">
        <f t="shared" si="37"/>
        <v>0</v>
      </c>
      <c r="I292" s="66"/>
      <c r="J292" s="66"/>
      <c r="K292" s="66">
        <f t="shared" si="38"/>
        <v>0</v>
      </c>
      <c r="L292" s="66"/>
      <c r="M292" s="66"/>
      <c r="N292" s="66">
        <f t="shared" si="39"/>
        <v>0</v>
      </c>
    </row>
    <row r="293" spans="1:14" ht="15.75">
      <c r="A293" s="6">
        <v>3143</v>
      </c>
      <c r="B293" s="19" t="s">
        <v>59</v>
      </c>
      <c r="C293" s="66"/>
      <c r="D293" s="66"/>
      <c r="E293" s="66">
        <f t="shared" si="36"/>
        <v>0</v>
      </c>
      <c r="F293" s="66"/>
      <c r="G293" s="66"/>
      <c r="H293" s="66">
        <f t="shared" si="37"/>
        <v>0</v>
      </c>
      <c r="I293" s="66"/>
      <c r="J293" s="66"/>
      <c r="K293" s="66">
        <f t="shared" si="38"/>
        <v>0</v>
      </c>
      <c r="L293" s="66"/>
      <c r="M293" s="66"/>
      <c r="N293" s="66">
        <f t="shared" si="39"/>
        <v>0</v>
      </c>
    </row>
    <row r="294" spans="1:14" ht="15.75">
      <c r="A294" s="6">
        <v>3150</v>
      </c>
      <c r="B294" s="19" t="s">
        <v>60</v>
      </c>
      <c r="C294" s="66"/>
      <c r="D294" s="66"/>
      <c r="E294" s="66">
        <f t="shared" si="36"/>
        <v>0</v>
      </c>
      <c r="F294" s="66"/>
      <c r="G294" s="66"/>
      <c r="H294" s="66">
        <f t="shared" si="37"/>
        <v>0</v>
      </c>
      <c r="I294" s="66"/>
      <c r="J294" s="66"/>
      <c r="K294" s="66">
        <f t="shared" si="38"/>
        <v>0</v>
      </c>
      <c r="L294" s="66"/>
      <c r="M294" s="66"/>
      <c r="N294" s="66">
        <f t="shared" si="39"/>
        <v>0</v>
      </c>
    </row>
    <row r="295" spans="1:14" ht="15.75">
      <c r="A295" s="6">
        <v>3160</v>
      </c>
      <c r="B295" s="19" t="s">
        <v>61</v>
      </c>
      <c r="C295" s="66"/>
      <c r="D295" s="66"/>
      <c r="E295" s="66">
        <f t="shared" si="36"/>
        <v>0</v>
      </c>
      <c r="F295" s="66"/>
      <c r="G295" s="66"/>
      <c r="H295" s="66">
        <f t="shared" si="37"/>
        <v>0</v>
      </c>
      <c r="I295" s="66"/>
      <c r="J295" s="66"/>
      <c r="K295" s="66">
        <f t="shared" si="38"/>
        <v>0</v>
      </c>
      <c r="L295" s="66"/>
      <c r="M295" s="66"/>
      <c r="N295" s="66">
        <f t="shared" si="39"/>
        <v>0</v>
      </c>
    </row>
    <row r="296" spans="1:14" ht="15.75">
      <c r="A296" s="17">
        <v>3200</v>
      </c>
      <c r="B296" s="20" t="s">
        <v>25</v>
      </c>
      <c r="C296" s="67">
        <f>C297+C298+C299+C300</f>
        <v>0</v>
      </c>
      <c r="D296" s="67">
        <f>D297+D298+D299+D300</f>
        <v>0</v>
      </c>
      <c r="E296" s="67">
        <f t="shared" si="36"/>
        <v>0</v>
      </c>
      <c r="F296" s="67">
        <f>F297+F298+F299+F300</f>
        <v>0</v>
      </c>
      <c r="G296" s="67">
        <f>G297+G298+G299+G300</f>
        <v>0</v>
      </c>
      <c r="H296" s="67">
        <f t="shared" si="37"/>
        <v>0</v>
      </c>
      <c r="I296" s="67">
        <f>I297+I298+I299+I300</f>
        <v>0</v>
      </c>
      <c r="J296" s="67">
        <f>J297+J298+J299+J300</f>
        <v>0</v>
      </c>
      <c r="K296" s="67">
        <f t="shared" si="38"/>
        <v>0</v>
      </c>
      <c r="L296" s="67">
        <f>L297+L298+L299+L300</f>
        <v>0</v>
      </c>
      <c r="M296" s="67">
        <f>M297+M298+M299+M300</f>
        <v>0</v>
      </c>
      <c r="N296" s="67">
        <f t="shared" si="39"/>
        <v>0</v>
      </c>
    </row>
    <row r="297" spans="1:14" ht="30">
      <c r="A297" s="6">
        <v>3210</v>
      </c>
      <c r="B297" s="19" t="s">
        <v>26</v>
      </c>
      <c r="C297" s="66"/>
      <c r="D297" s="66"/>
      <c r="E297" s="66">
        <f t="shared" si="36"/>
        <v>0</v>
      </c>
      <c r="F297" s="66"/>
      <c r="G297" s="66"/>
      <c r="H297" s="66">
        <f t="shared" si="37"/>
        <v>0</v>
      </c>
      <c r="I297" s="66"/>
      <c r="J297" s="66"/>
      <c r="K297" s="66">
        <f t="shared" si="38"/>
        <v>0</v>
      </c>
      <c r="L297" s="66"/>
      <c r="M297" s="66"/>
      <c r="N297" s="66">
        <f t="shared" si="39"/>
        <v>0</v>
      </c>
    </row>
    <row r="298" spans="1:14" ht="30">
      <c r="A298" s="6">
        <v>3220</v>
      </c>
      <c r="B298" s="19" t="s">
        <v>62</v>
      </c>
      <c r="C298" s="66"/>
      <c r="D298" s="66"/>
      <c r="E298" s="66">
        <f t="shared" si="36"/>
        <v>0</v>
      </c>
      <c r="F298" s="66"/>
      <c r="G298" s="66"/>
      <c r="H298" s="66">
        <f t="shared" si="37"/>
        <v>0</v>
      </c>
      <c r="I298" s="66"/>
      <c r="J298" s="66"/>
      <c r="K298" s="66">
        <f t="shared" si="38"/>
        <v>0</v>
      </c>
      <c r="L298" s="66"/>
      <c r="M298" s="66"/>
      <c r="N298" s="66">
        <f t="shared" si="39"/>
        <v>0</v>
      </c>
    </row>
    <row r="299" spans="1:14" ht="30">
      <c r="A299" s="6">
        <v>3230</v>
      </c>
      <c r="B299" s="19" t="s">
        <v>63</v>
      </c>
      <c r="C299" s="66"/>
      <c r="D299" s="66"/>
      <c r="E299" s="66">
        <f t="shared" si="36"/>
        <v>0</v>
      </c>
      <c r="F299" s="66"/>
      <c r="G299" s="66"/>
      <c r="H299" s="66">
        <f t="shared" si="37"/>
        <v>0</v>
      </c>
      <c r="I299" s="66"/>
      <c r="J299" s="66"/>
      <c r="K299" s="66">
        <f t="shared" si="38"/>
        <v>0</v>
      </c>
      <c r="L299" s="66"/>
      <c r="M299" s="66"/>
      <c r="N299" s="66">
        <f t="shared" si="39"/>
        <v>0</v>
      </c>
    </row>
    <row r="300" spans="1:14" ht="15.75">
      <c r="A300" s="6">
        <v>3240</v>
      </c>
      <c r="B300" s="19" t="s">
        <v>27</v>
      </c>
      <c r="C300" s="66"/>
      <c r="D300" s="66"/>
      <c r="E300" s="66">
        <f t="shared" si="36"/>
        <v>0</v>
      </c>
      <c r="F300" s="66"/>
      <c r="G300" s="66"/>
      <c r="H300" s="66">
        <f t="shared" si="37"/>
        <v>0</v>
      </c>
      <c r="I300" s="66"/>
      <c r="J300" s="66"/>
      <c r="K300" s="66">
        <f t="shared" si="38"/>
        <v>0</v>
      </c>
      <c r="L300" s="66"/>
      <c r="M300" s="66"/>
      <c r="N300" s="66">
        <f t="shared" si="39"/>
        <v>0</v>
      </c>
    </row>
    <row r="301" spans="1:14" ht="15.75">
      <c r="A301" s="37"/>
      <c r="B301" s="38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</row>
    <row r="302" spans="1:14" ht="15.75" hidden="1">
      <c r="A302" s="37"/>
      <c r="B302" s="38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</row>
    <row r="303" spans="1:14" ht="15.75" hidden="1">
      <c r="A303" s="35"/>
      <c r="B303" s="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</row>
    <row r="304" spans="1:14" ht="15.75" hidden="1">
      <c r="A304" s="39"/>
      <c r="B304" s="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</row>
    <row r="305" spans="1:14" ht="15.75" hidden="1">
      <c r="A305" s="39"/>
      <c r="B305" s="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</row>
    <row r="306" spans="1:14" ht="15.75">
      <c r="A306" s="50" t="s">
        <v>77</v>
      </c>
      <c r="B306" s="49" t="s">
        <v>71</v>
      </c>
      <c r="C306" s="74">
        <f>C308+C343</f>
        <v>661.702</v>
      </c>
      <c r="D306" s="74">
        <f>D308+D343</f>
        <v>869.61</v>
      </c>
      <c r="E306" s="74">
        <f>C306+D306</f>
        <v>1531.312</v>
      </c>
      <c r="F306" s="74">
        <f>F308+F343</f>
        <v>1993.435</v>
      </c>
      <c r="G306" s="74">
        <f>G308+G343</f>
        <v>0</v>
      </c>
      <c r="H306" s="74">
        <f>F306+G306</f>
        <v>1993.435</v>
      </c>
      <c r="I306" s="74">
        <f>I308+I343</f>
        <v>2212.6730000000002</v>
      </c>
      <c r="J306" s="74">
        <f>J308+J343</f>
        <v>0</v>
      </c>
      <c r="K306" s="74">
        <f>I306+J306</f>
        <v>2212.6730000000002</v>
      </c>
      <c r="L306" s="74">
        <f>L308+L343</f>
        <v>2427.494</v>
      </c>
      <c r="M306" s="74">
        <f>M308+M343</f>
        <v>0</v>
      </c>
      <c r="N306" s="74">
        <f>L306+M306</f>
        <v>2427.494</v>
      </c>
    </row>
    <row r="307" spans="1:14" ht="15.75">
      <c r="A307" s="40"/>
      <c r="B307" s="44" t="s">
        <v>0</v>
      </c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</row>
    <row r="308" spans="1:14" ht="15.75">
      <c r="A308" s="17">
        <v>2000</v>
      </c>
      <c r="B308" s="13" t="s">
        <v>5</v>
      </c>
      <c r="C308" s="67">
        <f>C309+C314+C330+C333+C337+C341+C342</f>
        <v>661.702</v>
      </c>
      <c r="D308" s="67">
        <f>D309+D314+D330+D333+D337+D341+D342+D343</f>
        <v>869.61</v>
      </c>
      <c r="E308" s="67">
        <f>C308+D308</f>
        <v>1531.312</v>
      </c>
      <c r="F308" s="67">
        <f>F309+F314+F330+F333+F337+F341+F342+F343</f>
        <v>1993.435</v>
      </c>
      <c r="G308" s="67">
        <f>G309+G314+G330+G333+G337+G341+G342+G343</f>
        <v>0</v>
      </c>
      <c r="H308" s="67">
        <f>F308+G308</f>
        <v>1993.435</v>
      </c>
      <c r="I308" s="67">
        <f>I309+I314+I330+I333+I337+I341+I342+I343</f>
        <v>2212.6730000000002</v>
      </c>
      <c r="J308" s="67">
        <f>J309+J314+J330+J333+J337+J341+J342+J343</f>
        <v>0</v>
      </c>
      <c r="K308" s="67">
        <f>I308+J308</f>
        <v>2212.6730000000002</v>
      </c>
      <c r="L308" s="67">
        <f>L309+L314+L330+L333+L337+L341+L342+L343</f>
        <v>2427.494</v>
      </c>
      <c r="M308" s="67">
        <f>M309+M314+M330+M333+M337+M341+M342+M343</f>
        <v>0</v>
      </c>
      <c r="N308" s="67">
        <f>L308+M308</f>
        <v>2427.494</v>
      </c>
    </row>
    <row r="309" spans="1:14" ht="15.75">
      <c r="A309" s="17">
        <v>2100</v>
      </c>
      <c r="B309" s="13" t="s">
        <v>33</v>
      </c>
      <c r="C309" s="67">
        <f>C311+C313</f>
        <v>661.702</v>
      </c>
      <c r="D309" s="67">
        <f>D311+D313</f>
        <v>680.3050000000001</v>
      </c>
      <c r="E309" s="67">
        <f aca="true" t="shared" si="40" ref="E309:E362">C309+D309</f>
        <v>1342.007</v>
      </c>
      <c r="F309" s="67">
        <f>F311+F313</f>
        <v>1822.856</v>
      </c>
      <c r="G309" s="67">
        <f>G311+G313</f>
        <v>0</v>
      </c>
      <c r="H309" s="67">
        <f aca="true" t="shared" si="41" ref="H309:H362">F309+G309</f>
        <v>1822.856</v>
      </c>
      <c r="I309" s="67">
        <f>I311+I313</f>
        <v>2031.806</v>
      </c>
      <c r="J309" s="67">
        <f>J311+J313</f>
        <v>0</v>
      </c>
      <c r="K309" s="67">
        <f aca="true" t="shared" si="42" ref="K309:K362">I309+J309</f>
        <v>2031.806</v>
      </c>
      <c r="L309" s="67">
        <f>L311+L313</f>
        <v>2236.475</v>
      </c>
      <c r="M309" s="67">
        <f>M311+M313</f>
        <v>0</v>
      </c>
      <c r="N309" s="67">
        <f aca="true" t="shared" si="43" ref="N309:N362">L309+M309</f>
        <v>2236.475</v>
      </c>
    </row>
    <row r="310" spans="1:14" ht="15.75">
      <c r="A310" s="6">
        <v>2110</v>
      </c>
      <c r="B310" s="5" t="s">
        <v>34</v>
      </c>
      <c r="C310" s="66">
        <f>C311</f>
        <v>661.702</v>
      </c>
      <c r="D310" s="66">
        <f>D311</f>
        <v>326.904</v>
      </c>
      <c r="E310" s="66">
        <f t="shared" si="40"/>
        <v>988.606</v>
      </c>
      <c r="F310" s="66">
        <f>F311</f>
        <v>1337.385</v>
      </c>
      <c r="G310" s="66">
        <f>G311</f>
        <v>0</v>
      </c>
      <c r="H310" s="66">
        <f t="shared" si="41"/>
        <v>1337.385</v>
      </c>
      <c r="I310" s="66">
        <f>I311</f>
        <v>1490.687</v>
      </c>
      <c r="J310" s="66">
        <f>J311</f>
        <v>0</v>
      </c>
      <c r="K310" s="66">
        <f t="shared" si="42"/>
        <v>1490.687</v>
      </c>
      <c r="L310" s="66">
        <f>L311</f>
        <v>1640.847</v>
      </c>
      <c r="M310" s="66">
        <f>M311</f>
        <v>0</v>
      </c>
      <c r="N310" s="66">
        <f t="shared" si="43"/>
        <v>1640.847</v>
      </c>
    </row>
    <row r="311" spans="1:14" ht="15.75">
      <c r="A311" s="6">
        <v>2111</v>
      </c>
      <c r="B311" s="5" t="s">
        <v>6</v>
      </c>
      <c r="C311" s="66">
        <v>661.702</v>
      </c>
      <c r="D311" s="66">
        <v>326.904</v>
      </c>
      <c r="E311" s="66">
        <f t="shared" si="40"/>
        <v>988.606</v>
      </c>
      <c r="F311" s="66">
        <v>1337.385</v>
      </c>
      <c r="G311" s="66"/>
      <c r="H311" s="66">
        <f t="shared" si="41"/>
        <v>1337.385</v>
      </c>
      <c r="I311" s="66">
        <v>1490.687</v>
      </c>
      <c r="J311" s="66"/>
      <c r="K311" s="66">
        <f t="shared" si="42"/>
        <v>1490.687</v>
      </c>
      <c r="L311" s="66">
        <v>1640.847</v>
      </c>
      <c r="M311" s="66"/>
      <c r="N311" s="66">
        <f t="shared" si="43"/>
        <v>1640.847</v>
      </c>
    </row>
    <row r="312" spans="1:14" ht="15.75">
      <c r="A312" s="6">
        <v>2112</v>
      </c>
      <c r="B312" s="5" t="s">
        <v>35</v>
      </c>
      <c r="C312" s="66"/>
      <c r="D312" s="66"/>
      <c r="E312" s="66">
        <f t="shared" si="40"/>
        <v>0</v>
      </c>
      <c r="F312" s="66"/>
      <c r="G312" s="66"/>
      <c r="H312" s="66">
        <f t="shared" si="41"/>
        <v>0</v>
      </c>
      <c r="I312" s="66"/>
      <c r="J312" s="66"/>
      <c r="K312" s="66">
        <f t="shared" si="42"/>
        <v>0</v>
      </c>
      <c r="L312" s="66"/>
      <c r="M312" s="66"/>
      <c r="N312" s="66">
        <f t="shared" si="43"/>
        <v>0</v>
      </c>
    </row>
    <row r="313" spans="1:14" ht="15.75">
      <c r="A313" s="6">
        <v>2120</v>
      </c>
      <c r="B313" s="5" t="s">
        <v>36</v>
      </c>
      <c r="C313" s="66"/>
      <c r="D313" s="66">
        <v>353.401</v>
      </c>
      <c r="E313" s="66">
        <f t="shared" si="40"/>
        <v>353.401</v>
      </c>
      <c r="F313" s="66">
        <v>485.471</v>
      </c>
      <c r="G313" s="66"/>
      <c r="H313" s="66">
        <f t="shared" si="41"/>
        <v>485.471</v>
      </c>
      <c r="I313" s="66">
        <v>541.119</v>
      </c>
      <c r="J313" s="66"/>
      <c r="K313" s="66">
        <f t="shared" si="42"/>
        <v>541.119</v>
      </c>
      <c r="L313" s="66">
        <v>595.628</v>
      </c>
      <c r="M313" s="66"/>
      <c r="N313" s="66">
        <f t="shared" si="43"/>
        <v>595.628</v>
      </c>
    </row>
    <row r="314" spans="1:14" ht="15.75">
      <c r="A314" s="17">
        <v>2200</v>
      </c>
      <c r="B314" s="13" t="s">
        <v>37</v>
      </c>
      <c r="C314" s="67">
        <f>C315+C316+C317+C318+C319+C320+C321+C327</f>
        <v>0</v>
      </c>
      <c r="D314" s="67">
        <f>D315+D316+D317+D318+D319+D320+D321+D327</f>
        <v>187.54399999999998</v>
      </c>
      <c r="E314" s="67">
        <f t="shared" si="40"/>
        <v>187.54399999999998</v>
      </c>
      <c r="F314" s="67">
        <f>F315+F316+F317+F318+F319+F320+F321+F327</f>
        <v>170.57899999999998</v>
      </c>
      <c r="G314" s="67">
        <f>G315+G316+G317+G318+G319+G320+G321+G327</f>
        <v>0</v>
      </c>
      <c r="H314" s="67">
        <f t="shared" si="41"/>
        <v>170.57899999999998</v>
      </c>
      <c r="I314" s="67">
        <f>I315+I316+I317+I318+I319+I320+I321+I327</f>
        <v>180.86700000000002</v>
      </c>
      <c r="J314" s="67">
        <f>J315+J316+J317+J318+J319+J320+J321+J327</f>
        <v>0</v>
      </c>
      <c r="K314" s="67">
        <f t="shared" si="42"/>
        <v>180.86700000000002</v>
      </c>
      <c r="L314" s="67">
        <f>L315+L316+L317+L318+L319+L320+L321+L327</f>
        <v>191.01900000000003</v>
      </c>
      <c r="M314" s="67">
        <f>M315+M316+M317+M318+M319+M320+M321+M327</f>
        <v>0</v>
      </c>
      <c r="N314" s="67">
        <f t="shared" si="43"/>
        <v>191.01900000000003</v>
      </c>
    </row>
    <row r="315" spans="1:14" ht="15.75">
      <c r="A315" s="6">
        <v>2210</v>
      </c>
      <c r="B315" s="5" t="s">
        <v>38</v>
      </c>
      <c r="C315" s="66"/>
      <c r="D315" s="66">
        <v>1.5</v>
      </c>
      <c r="E315" s="66">
        <f t="shared" si="40"/>
        <v>1.5</v>
      </c>
      <c r="F315" s="66">
        <v>0.118</v>
      </c>
      <c r="G315" s="66"/>
      <c r="H315" s="66">
        <f t="shared" si="41"/>
        <v>0.118</v>
      </c>
      <c r="I315" s="66">
        <v>0.128</v>
      </c>
      <c r="J315" s="66"/>
      <c r="K315" s="66">
        <f t="shared" si="42"/>
        <v>0.128</v>
      </c>
      <c r="L315" s="66">
        <v>0.135</v>
      </c>
      <c r="M315" s="66"/>
      <c r="N315" s="66">
        <f t="shared" si="43"/>
        <v>0.135</v>
      </c>
    </row>
    <row r="316" spans="1:14" ht="15.75">
      <c r="A316" s="6">
        <v>2220</v>
      </c>
      <c r="B316" s="5" t="s">
        <v>39</v>
      </c>
      <c r="C316" s="66"/>
      <c r="D316" s="66"/>
      <c r="E316" s="66">
        <f t="shared" si="40"/>
        <v>0</v>
      </c>
      <c r="F316" s="66">
        <v>0</v>
      </c>
      <c r="G316" s="66"/>
      <c r="H316" s="66">
        <f t="shared" si="41"/>
        <v>0</v>
      </c>
      <c r="I316" s="66">
        <v>0</v>
      </c>
      <c r="J316" s="66"/>
      <c r="K316" s="66">
        <f t="shared" si="42"/>
        <v>0</v>
      </c>
      <c r="L316" s="66">
        <v>0</v>
      </c>
      <c r="M316" s="66"/>
      <c r="N316" s="66">
        <f t="shared" si="43"/>
        <v>0</v>
      </c>
    </row>
    <row r="317" spans="1:14" ht="15.75">
      <c r="A317" s="6">
        <v>2230</v>
      </c>
      <c r="B317" s="5" t="s">
        <v>7</v>
      </c>
      <c r="C317" s="66"/>
      <c r="D317" s="66"/>
      <c r="E317" s="66">
        <f t="shared" si="40"/>
        <v>0</v>
      </c>
      <c r="F317" s="66">
        <v>0</v>
      </c>
      <c r="G317" s="66"/>
      <c r="H317" s="66">
        <f t="shared" si="41"/>
        <v>0</v>
      </c>
      <c r="I317" s="66">
        <v>0</v>
      </c>
      <c r="J317" s="66"/>
      <c r="K317" s="66">
        <f t="shared" si="42"/>
        <v>0</v>
      </c>
      <c r="L317" s="66">
        <v>0</v>
      </c>
      <c r="M317" s="66"/>
      <c r="N317" s="66">
        <f t="shared" si="43"/>
        <v>0</v>
      </c>
    </row>
    <row r="318" spans="1:14" ht="15.75">
      <c r="A318" s="6">
        <v>2240</v>
      </c>
      <c r="B318" s="5" t="s">
        <v>8</v>
      </c>
      <c r="C318" s="66"/>
      <c r="D318" s="83">
        <f>6.269-1.135</f>
        <v>5.134</v>
      </c>
      <c r="E318" s="66">
        <f t="shared" si="40"/>
        <v>5.134</v>
      </c>
      <c r="F318" s="66">
        <v>7.784</v>
      </c>
      <c r="G318" s="66"/>
      <c r="H318" s="66">
        <f t="shared" si="41"/>
        <v>7.784</v>
      </c>
      <c r="I318" s="66">
        <v>8.415</v>
      </c>
      <c r="J318" s="66"/>
      <c r="K318" s="66">
        <f t="shared" si="42"/>
        <v>8.415</v>
      </c>
      <c r="L318" s="66">
        <v>8.878</v>
      </c>
      <c r="M318" s="66"/>
      <c r="N318" s="66">
        <f t="shared" si="43"/>
        <v>8.878</v>
      </c>
    </row>
    <row r="319" spans="1:14" ht="15.75">
      <c r="A319" s="6">
        <v>2250</v>
      </c>
      <c r="B319" s="5" t="s">
        <v>10</v>
      </c>
      <c r="C319" s="66"/>
      <c r="D319" s="66"/>
      <c r="E319" s="66">
        <f t="shared" si="40"/>
        <v>0</v>
      </c>
      <c r="F319" s="66"/>
      <c r="G319" s="66"/>
      <c r="H319" s="66">
        <f t="shared" si="41"/>
        <v>0</v>
      </c>
      <c r="I319" s="66"/>
      <c r="J319" s="66"/>
      <c r="K319" s="66">
        <f t="shared" si="42"/>
        <v>0</v>
      </c>
      <c r="L319" s="66"/>
      <c r="M319" s="66"/>
      <c r="N319" s="66">
        <f t="shared" si="43"/>
        <v>0</v>
      </c>
    </row>
    <row r="320" spans="1:14" ht="15.75">
      <c r="A320" s="6">
        <v>2260</v>
      </c>
      <c r="B320" s="5" t="s">
        <v>40</v>
      </c>
      <c r="C320" s="66"/>
      <c r="D320" s="66"/>
      <c r="E320" s="66">
        <f t="shared" si="40"/>
        <v>0</v>
      </c>
      <c r="F320" s="66"/>
      <c r="G320" s="66"/>
      <c r="H320" s="66">
        <f t="shared" si="41"/>
        <v>0</v>
      </c>
      <c r="I320" s="66"/>
      <c r="J320" s="66"/>
      <c r="K320" s="66">
        <f t="shared" si="42"/>
        <v>0</v>
      </c>
      <c r="L320" s="66"/>
      <c r="M320" s="66"/>
      <c r="N320" s="66">
        <f t="shared" si="43"/>
        <v>0</v>
      </c>
    </row>
    <row r="321" spans="1:14" ht="15.75">
      <c r="A321" s="6">
        <v>2270</v>
      </c>
      <c r="B321" s="5" t="s">
        <v>11</v>
      </c>
      <c r="C321" s="66">
        <f>C322+C323+C324+C325+C326</f>
        <v>0</v>
      </c>
      <c r="D321" s="66">
        <f>D322+D323+D324+D325+D326</f>
        <v>180.91</v>
      </c>
      <c r="E321" s="66">
        <f t="shared" si="40"/>
        <v>180.91</v>
      </c>
      <c r="F321" s="66">
        <f>F322+F323+F324+F325+F326</f>
        <v>161.177</v>
      </c>
      <c r="G321" s="66">
        <f>G322+G323+G324+G325+G326</f>
        <v>0</v>
      </c>
      <c r="H321" s="66">
        <f t="shared" si="41"/>
        <v>161.177</v>
      </c>
      <c r="I321" s="66">
        <f>I322+I323+I324+I325+I326</f>
        <v>170.702</v>
      </c>
      <c r="J321" s="66">
        <f>J322+J323+J324+J325+J326</f>
        <v>0</v>
      </c>
      <c r="K321" s="66">
        <f t="shared" si="42"/>
        <v>170.702</v>
      </c>
      <c r="L321" s="66">
        <f>L322+L323+L324+L325+L326</f>
        <v>180.29500000000002</v>
      </c>
      <c r="M321" s="66">
        <f>M322+M323+M324+M325+M326</f>
        <v>0</v>
      </c>
      <c r="N321" s="66">
        <f t="shared" si="43"/>
        <v>180.29500000000002</v>
      </c>
    </row>
    <row r="322" spans="1:14" ht="15.75">
      <c r="A322" s="6">
        <v>2271</v>
      </c>
      <c r="B322" s="5" t="s">
        <v>12</v>
      </c>
      <c r="C322" s="66"/>
      <c r="D322" s="63">
        <v>168.59</v>
      </c>
      <c r="E322" s="66">
        <f t="shared" si="40"/>
        <v>168.59</v>
      </c>
      <c r="F322" s="66">
        <v>150.055</v>
      </c>
      <c r="G322" s="66"/>
      <c r="H322" s="66">
        <f t="shared" si="41"/>
        <v>150.055</v>
      </c>
      <c r="I322" s="66">
        <v>158.923</v>
      </c>
      <c r="J322" s="66"/>
      <c r="K322" s="66">
        <f t="shared" si="42"/>
        <v>158.923</v>
      </c>
      <c r="L322" s="66">
        <v>167.854</v>
      </c>
      <c r="M322" s="66"/>
      <c r="N322" s="66">
        <f t="shared" si="43"/>
        <v>167.854</v>
      </c>
    </row>
    <row r="323" spans="1:14" ht="15.75">
      <c r="A323" s="6">
        <v>2272</v>
      </c>
      <c r="B323" s="5" t="s">
        <v>41</v>
      </c>
      <c r="C323" s="66"/>
      <c r="D323" s="63">
        <v>0.87</v>
      </c>
      <c r="E323" s="66">
        <f t="shared" si="40"/>
        <v>0.87</v>
      </c>
      <c r="F323" s="66">
        <v>0.617</v>
      </c>
      <c r="G323" s="66"/>
      <c r="H323" s="66">
        <f t="shared" si="41"/>
        <v>0.617</v>
      </c>
      <c r="I323" s="66">
        <v>0.653</v>
      </c>
      <c r="J323" s="66"/>
      <c r="K323" s="66">
        <f t="shared" si="42"/>
        <v>0.653</v>
      </c>
      <c r="L323" s="66">
        <v>0.69</v>
      </c>
      <c r="M323" s="66"/>
      <c r="N323" s="66">
        <f t="shared" si="43"/>
        <v>0.69</v>
      </c>
    </row>
    <row r="324" spans="1:14" ht="15.75">
      <c r="A324" s="6">
        <v>2273</v>
      </c>
      <c r="B324" s="5" t="s">
        <v>13</v>
      </c>
      <c r="C324" s="66"/>
      <c r="D324" s="63">
        <v>11.45</v>
      </c>
      <c r="E324" s="66">
        <f t="shared" si="40"/>
        <v>11.45</v>
      </c>
      <c r="F324" s="66">
        <v>10.505</v>
      </c>
      <c r="G324" s="66"/>
      <c r="H324" s="66">
        <f t="shared" si="41"/>
        <v>10.505</v>
      </c>
      <c r="I324" s="66">
        <v>11.126</v>
      </c>
      <c r="J324" s="66"/>
      <c r="K324" s="66">
        <f t="shared" si="42"/>
        <v>11.126</v>
      </c>
      <c r="L324" s="66">
        <v>11.751</v>
      </c>
      <c r="M324" s="66"/>
      <c r="N324" s="66">
        <f t="shared" si="43"/>
        <v>11.751</v>
      </c>
    </row>
    <row r="325" spans="1:14" ht="15.75">
      <c r="A325" s="6">
        <v>2274</v>
      </c>
      <c r="B325" s="5" t="s">
        <v>14</v>
      </c>
      <c r="C325" s="66"/>
      <c r="D325" s="66"/>
      <c r="E325" s="66">
        <f t="shared" si="40"/>
        <v>0</v>
      </c>
      <c r="F325" s="66"/>
      <c r="G325" s="66"/>
      <c r="H325" s="66">
        <f t="shared" si="41"/>
        <v>0</v>
      </c>
      <c r="I325" s="66">
        <v>0</v>
      </c>
      <c r="J325" s="66"/>
      <c r="K325" s="66">
        <f t="shared" si="42"/>
        <v>0</v>
      </c>
      <c r="L325" s="66"/>
      <c r="M325" s="66"/>
      <c r="N325" s="66">
        <f t="shared" si="43"/>
        <v>0</v>
      </c>
    </row>
    <row r="326" spans="1:14" ht="15.75">
      <c r="A326" s="6">
        <v>2275</v>
      </c>
      <c r="B326" s="5" t="s">
        <v>15</v>
      </c>
      <c r="C326" s="66"/>
      <c r="D326" s="66"/>
      <c r="E326" s="66">
        <f t="shared" si="40"/>
        <v>0</v>
      </c>
      <c r="F326" s="66"/>
      <c r="G326" s="66"/>
      <c r="H326" s="66">
        <f t="shared" si="41"/>
        <v>0</v>
      </c>
      <c r="I326" s="66"/>
      <c r="J326" s="66"/>
      <c r="K326" s="66">
        <f t="shared" si="42"/>
        <v>0</v>
      </c>
      <c r="L326" s="66"/>
      <c r="M326" s="66"/>
      <c r="N326" s="66">
        <f t="shared" si="43"/>
        <v>0</v>
      </c>
    </row>
    <row r="327" spans="1:14" ht="30">
      <c r="A327" s="6">
        <v>2280</v>
      </c>
      <c r="B327" s="19" t="s">
        <v>16</v>
      </c>
      <c r="C327" s="66">
        <f>C328+C329</f>
        <v>0</v>
      </c>
      <c r="D327" s="66">
        <f>D328+D329</f>
        <v>0</v>
      </c>
      <c r="E327" s="66">
        <f t="shared" si="40"/>
        <v>0</v>
      </c>
      <c r="F327" s="66">
        <f>F328+F329</f>
        <v>1.5</v>
      </c>
      <c r="G327" s="66">
        <f>G328+G329</f>
        <v>0</v>
      </c>
      <c r="H327" s="66">
        <f t="shared" si="41"/>
        <v>1.5</v>
      </c>
      <c r="I327" s="66">
        <f>I328+I329</f>
        <v>1.622</v>
      </c>
      <c r="J327" s="66">
        <f>J328+J329</f>
        <v>0</v>
      </c>
      <c r="K327" s="66">
        <f t="shared" si="42"/>
        <v>1.622</v>
      </c>
      <c r="L327" s="66">
        <f>L328+L329</f>
        <v>1.711</v>
      </c>
      <c r="M327" s="66">
        <f>M328+M329</f>
        <v>0</v>
      </c>
      <c r="N327" s="66">
        <f t="shared" si="43"/>
        <v>1.711</v>
      </c>
    </row>
    <row r="328" spans="1:14" ht="30">
      <c r="A328" s="6">
        <v>2281</v>
      </c>
      <c r="B328" s="19" t="s">
        <v>42</v>
      </c>
      <c r="C328" s="66"/>
      <c r="D328" s="66"/>
      <c r="E328" s="66">
        <f t="shared" si="40"/>
        <v>0</v>
      </c>
      <c r="F328" s="66"/>
      <c r="G328" s="66"/>
      <c r="H328" s="66">
        <f t="shared" si="41"/>
        <v>0</v>
      </c>
      <c r="I328" s="66"/>
      <c r="J328" s="66"/>
      <c r="K328" s="66">
        <f t="shared" si="42"/>
        <v>0</v>
      </c>
      <c r="L328" s="66"/>
      <c r="M328" s="66"/>
      <c r="N328" s="66">
        <f t="shared" si="43"/>
        <v>0</v>
      </c>
    </row>
    <row r="329" spans="1:14" ht="30">
      <c r="A329" s="6">
        <v>2282</v>
      </c>
      <c r="B329" s="19" t="s">
        <v>17</v>
      </c>
      <c r="C329" s="66"/>
      <c r="D329" s="66"/>
      <c r="E329" s="66">
        <f t="shared" si="40"/>
        <v>0</v>
      </c>
      <c r="F329" s="66">
        <v>1.5</v>
      </c>
      <c r="G329" s="66"/>
      <c r="H329" s="66">
        <f t="shared" si="41"/>
        <v>1.5</v>
      </c>
      <c r="I329" s="66">
        <v>1.622</v>
      </c>
      <c r="J329" s="66"/>
      <c r="K329" s="66">
        <f t="shared" si="42"/>
        <v>1.622</v>
      </c>
      <c r="L329" s="66">
        <v>1.711</v>
      </c>
      <c r="M329" s="66"/>
      <c r="N329" s="66">
        <f t="shared" si="43"/>
        <v>1.711</v>
      </c>
    </row>
    <row r="330" spans="1:14" ht="15.75">
      <c r="A330" s="17">
        <v>2400</v>
      </c>
      <c r="B330" s="13" t="s">
        <v>43</v>
      </c>
      <c r="C330" s="67">
        <f>C331+C332</f>
        <v>0</v>
      </c>
      <c r="D330" s="67">
        <f>D331+D332</f>
        <v>0</v>
      </c>
      <c r="E330" s="67">
        <f t="shared" si="40"/>
        <v>0</v>
      </c>
      <c r="F330" s="67">
        <f>F331+F332</f>
        <v>0</v>
      </c>
      <c r="G330" s="67">
        <f>G331+G332</f>
        <v>0</v>
      </c>
      <c r="H330" s="67">
        <f t="shared" si="41"/>
        <v>0</v>
      </c>
      <c r="I330" s="67">
        <f>I331+I332</f>
        <v>0</v>
      </c>
      <c r="J330" s="67">
        <f>J331+J332</f>
        <v>0</v>
      </c>
      <c r="K330" s="67">
        <f t="shared" si="42"/>
        <v>0</v>
      </c>
      <c r="L330" s="67">
        <f>L331+L332</f>
        <v>0</v>
      </c>
      <c r="M330" s="67">
        <f>M331+M332</f>
        <v>0</v>
      </c>
      <c r="N330" s="67">
        <f t="shared" si="43"/>
        <v>0</v>
      </c>
    </row>
    <row r="331" spans="1:14" ht="15.75">
      <c r="A331" s="6">
        <v>2410</v>
      </c>
      <c r="B331" s="5" t="s">
        <v>44</v>
      </c>
      <c r="C331" s="66"/>
      <c r="D331" s="66"/>
      <c r="E331" s="66">
        <f t="shared" si="40"/>
        <v>0</v>
      </c>
      <c r="F331" s="66"/>
      <c r="G331" s="66"/>
      <c r="H331" s="66">
        <f t="shared" si="41"/>
        <v>0</v>
      </c>
      <c r="I331" s="66"/>
      <c r="J331" s="66"/>
      <c r="K331" s="66">
        <f t="shared" si="42"/>
        <v>0</v>
      </c>
      <c r="L331" s="66"/>
      <c r="M331" s="66"/>
      <c r="N331" s="66">
        <f t="shared" si="43"/>
        <v>0</v>
      </c>
    </row>
    <row r="332" spans="1:14" ht="15.75">
      <c r="A332" s="6">
        <v>2420</v>
      </c>
      <c r="B332" s="5" t="s">
        <v>45</v>
      </c>
      <c r="C332" s="66"/>
      <c r="D332" s="66"/>
      <c r="E332" s="66">
        <f t="shared" si="40"/>
        <v>0</v>
      </c>
      <c r="F332" s="66"/>
      <c r="G332" s="66"/>
      <c r="H332" s="66">
        <f t="shared" si="41"/>
        <v>0</v>
      </c>
      <c r="I332" s="66"/>
      <c r="J332" s="66"/>
      <c r="K332" s="66">
        <f t="shared" si="42"/>
        <v>0</v>
      </c>
      <c r="L332" s="66"/>
      <c r="M332" s="66"/>
      <c r="N332" s="66">
        <f t="shared" si="43"/>
        <v>0</v>
      </c>
    </row>
    <row r="333" spans="1:14" ht="15.75">
      <c r="A333" s="17">
        <v>2600</v>
      </c>
      <c r="B333" s="13" t="s">
        <v>46</v>
      </c>
      <c r="C333" s="67">
        <f>C334+C335+C336</f>
        <v>0</v>
      </c>
      <c r="D333" s="67">
        <f>D334+D335+D336</f>
        <v>0</v>
      </c>
      <c r="E333" s="67">
        <f t="shared" si="40"/>
        <v>0</v>
      </c>
      <c r="F333" s="67">
        <f>F334+F335+F336</f>
        <v>0</v>
      </c>
      <c r="G333" s="67">
        <f>G334+G335+G336</f>
        <v>0</v>
      </c>
      <c r="H333" s="67">
        <f t="shared" si="41"/>
        <v>0</v>
      </c>
      <c r="I333" s="67">
        <f>I334+I335+I336</f>
        <v>0</v>
      </c>
      <c r="J333" s="67">
        <f>J334+J335+J336</f>
        <v>0</v>
      </c>
      <c r="K333" s="67">
        <f t="shared" si="42"/>
        <v>0</v>
      </c>
      <c r="L333" s="67">
        <f>L334+L335+L336</f>
        <v>0</v>
      </c>
      <c r="M333" s="67">
        <f>M334+M335+M336</f>
        <v>0</v>
      </c>
      <c r="N333" s="67">
        <f t="shared" si="43"/>
        <v>0</v>
      </c>
    </row>
    <row r="334" spans="1:14" ht="30">
      <c r="A334" s="6">
        <v>2610</v>
      </c>
      <c r="B334" s="19" t="s">
        <v>47</v>
      </c>
      <c r="C334" s="66"/>
      <c r="D334" s="66"/>
      <c r="E334" s="66">
        <f t="shared" si="40"/>
        <v>0</v>
      </c>
      <c r="F334" s="66"/>
      <c r="G334" s="66"/>
      <c r="H334" s="66">
        <f t="shared" si="41"/>
        <v>0</v>
      </c>
      <c r="I334" s="66"/>
      <c r="J334" s="66"/>
      <c r="K334" s="66">
        <f t="shared" si="42"/>
        <v>0</v>
      </c>
      <c r="L334" s="66"/>
      <c r="M334" s="66"/>
      <c r="N334" s="66">
        <f t="shared" si="43"/>
        <v>0</v>
      </c>
    </row>
    <row r="335" spans="1:14" ht="30">
      <c r="A335" s="6">
        <v>2620</v>
      </c>
      <c r="B335" s="19" t="s">
        <v>48</v>
      </c>
      <c r="C335" s="66"/>
      <c r="D335" s="66"/>
      <c r="E335" s="66">
        <f t="shared" si="40"/>
        <v>0</v>
      </c>
      <c r="F335" s="66"/>
      <c r="G335" s="66"/>
      <c r="H335" s="66">
        <f t="shared" si="41"/>
        <v>0</v>
      </c>
      <c r="I335" s="66"/>
      <c r="J335" s="66"/>
      <c r="K335" s="66">
        <f t="shared" si="42"/>
        <v>0</v>
      </c>
      <c r="L335" s="66"/>
      <c r="M335" s="66"/>
      <c r="N335" s="66">
        <f t="shared" si="43"/>
        <v>0</v>
      </c>
    </row>
    <row r="336" spans="1:14" ht="30">
      <c r="A336" s="6">
        <v>2630</v>
      </c>
      <c r="B336" s="19" t="s">
        <v>49</v>
      </c>
      <c r="C336" s="66"/>
      <c r="D336" s="66"/>
      <c r="E336" s="66">
        <f t="shared" si="40"/>
        <v>0</v>
      </c>
      <c r="F336" s="66"/>
      <c r="G336" s="66"/>
      <c r="H336" s="66">
        <f t="shared" si="41"/>
        <v>0</v>
      </c>
      <c r="I336" s="66"/>
      <c r="J336" s="66"/>
      <c r="K336" s="66">
        <f t="shared" si="42"/>
        <v>0</v>
      </c>
      <c r="L336" s="66"/>
      <c r="M336" s="66"/>
      <c r="N336" s="66">
        <f t="shared" si="43"/>
        <v>0</v>
      </c>
    </row>
    <row r="337" spans="1:14" ht="15.75">
      <c r="A337" s="17">
        <v>2700</v>
      </c>
      <c r="B337" s="13" t="s">
        <v>50</v>
      </c>
      <c r="C337" s="67">
        <f>C338+C339+C340</f>
        <v>0</v>
      </c>
      <c r="D337" s="67">
        <f>D338+D339+D340</f>
        <v>0</v>
      </c>
      <c r="E337" s="67">
        <f t="shared" si="40"/>
        <v>0</v>
      </c>
      <c r="F337" s="67">
        <f>F338+F339+F340</f>
        <v>0</v>
      </c>
      <c r="G337" s="67">
        <f>G338+G339+G340</f>
        <v>0</v>
      </c>
      <c r="H337" s="67">
        <f t="shared" si="41"/>
        <v>0</v>
      </c>
      <c r="I337" s="67">
        <f>I338+I339+I340</f>
        <v>0</v>
      </c>
      <c r="J337" s="67">
        <f>J338+J339+J340</f>
        <v>0</v>
      </c>
      <c r="K337" s="67">
        <f t="shared" si="42"/>
        <v>0</v>
      </c>
      <c r="L337" s="67">
        <f>L338+L339+L340</f>
        <v>0</v>
      </c>
      <c r="M337" s="67">
        <f>M338+M339+M340</f>
        <v>0</v>
      </c>
      <c r="N337" s="67">
        <f t="shared" si="43"/>
        <v>0</v>
      </c>
    </row>
    <row r="338" spans="1:14" ht="15.75">
      <c r="A338" s="6">
        <v>2710</v>
      </c>
      <c r="B338" s="5" t="s">
        <v>18</v>
      </c>
      <c r="C338" s="66"/>
      <c r="D338" s="66"/>
      <c r="E338" s="66">
        <f t="shared" si="40"/>
        <v>0</v>
      </c>
      <c r="F338" s="66"/>
      <c r="G338" s="66"/>
      <c r="H338" s="66">
        <f t="shared" si="41"/>
        <v>0</v>
      </c>
      <c r="I338" s="66"/>
      <c r="J338" s="66"/>
      <c r="K338" s="66">
        <f t="shared" si="42"/>
        <v>0</v>
      </c>
      <c r="L338" s="66"/>
      <c r="M338" s="66"/>
      <c r="N338" s="66">
        <f t="shared" si="43"/>
        <v>0</v>
      </c>
    </row>
    <row r="339" spans="1:14" ht="15.75">
      <c r="A339" s="6">
        <v>2720</v>
      </c>
      <c r="B339" s="5" t="s">
        <v>19</v>
      </c>
      <c r="C339" s="66"/>
      <c r="D339" s="66"/>
      <c r="E339" s="66">
        <f t="shared" si="40"/>
        <v>0</v>
      </c>
      <c r="F339" s="66"/>
      <c r="G339" s="66"/>
      <c r="H339" s="66">
        <f t="shared" si="41"/>
        <v>0</v>
      </c>
      <c r="I339" s="66"/>
      <c r="J339" s="66"/>
      <c r="K339" s="66">
        <f t="shared" si="42"/>
        <v>0</v>
      </c>
      <c r="L339" s="66"/>
      <c r="M339" s="66"/>
      <c r="N339" s="66">
        <f t="shared" si="43"/>
        <v>0</v>
      </c>
    </row>
    <row r="340" spans="1:14" ht="15.75">
      <c r="A340" s="6">
        <v>2730</v>
      </c>
      <c r="B340" s="5" t="s">
        <v>51</v>
      </c>
      <c r="C340" s="66"/>
      <c r="D340" s="66"/>
      <c r="E340" s="66">
        <f t="shared" si="40"/>
        <v>0</v>
      </c>
      <c r="F340" s="66"/>
      <c r="G340" s="66"/>
      <c r="H340" s="66">
        <f t="shared" si="41"/>
        <v>0</v>
      </c>
      <c r="I340" s="66"/>
      <c r="J340" s="66"/>
      <c r="K340" s="66">
        <f t="shared" si="42"/>
        <v>0</v>
      </c>
      <c r="L340" s="66"/>
      <c r="M340" s="66"/>
      <c r="N340" s="66">
        <f t="shared" si="43"/>
        <v>0</v>
      </c>
    </row>
    <row r="341" spans="1:14" ht="15.75">
      <c r="A341" s="17">
        <v>2800</v>
      </c>
      <c r="B341" s="13" t="s">
        <v>9</v>
      </c>
      <c r="C341" s="67"/>
      <c r="D341" s="65">
        <v>1.761</v>
      </c>
      <c r="E341" s="67">
        <f t="shared" si="40"/>
        <v>1.761</v>
      </c>
      <c r="F341" s="67">
        <v>0</v>
      </c>
      <c r="G341" s="67"/>
      <c r="H341" s="67">
        <f t="shared" si="41"/>
        <v>0</v>
      </c>
      <c r="I341" s="67">
        <v>0</v>
      </c>
      <c r="J341" s="67"/>
      <c r="K341" s="67">
        <f t="shared" si="42"/>
        <v>0</v>
      </c>
      <c r="L341" s="67">
        <v>0</v>
      </c>
      <c r="M341" s="67"/>
      <c r="N341" s="67">
        <f t="shared" si="43"/>
        <v>0</v>
      </c>
    </row>
    <row r="342" spans="1:14" ht="15.75">
      <c r="A342" s="17">
        <v>2900</v>
      </c>
      <c r="B342" s="13" t="s">
        <v>28</v>
      </c>
      <c r="C342" s="67"/>
      <c r="D342" s="67"/>
      <c r="E342" s="67">
        <f t="shared" si="40"/>
        <v>0</v>
      </c>
      <c r="F342" s="67"/>
      <c r="G342" s="67"/>
      <c r="H342" s="67">
        <f t="shared" si="41"/>
        <v>0</v>
      </c>
      <c r="I342" s="67"/>
      <c r="J342" s="67"/>
      <c r="K342" s="67">
        <f t="shared" si="42"/>
        <v>0</v>
      </c>
      <c r="L342" s="67"/>
      <c r="M342" s="67"/>
      <c r="N342" s="67">
        <f t="shared" si="43"/>
        <v>0</v>
      </c>
    </row>
    <row r="343" spans="1:14" ht="15.75">
      <c r="A343" s="17">
        <v>3000</v>
      </c>
      <c r="B343" s="13" t="s">
        <v>20</v>
      </c>
      <c r="C343" s="67">
        <f>C344+C358</f>
        <v>0</v>
      </c>
      <c r="D343" s="67">
        <f>D344+D358</f>
        <v>0</v>
      </c>
      <c r="E343" s="67">
        <f t="shared" si="40"/>
        <v>0</v>
      </c>
      <c r="F343" s="67">
        <f>F344+F358</f>
        <v>0</v>
      </c>
      <c r="G343" s="67">
        <f>G344+G358</f>
        <v>0</v>
      </c>
      <c r="H343" s="67">
        <f t="shared" si="41"/>
        <v>0</v>
      </c>
      <c r="I343" s="67">
        <f>I344+I358</f>
        <v>0</v>
      </c>
      <c r="J343" s="67">
        <f>J344+J358</f>
        <v>0</v>
      </c>
      <c r="K343" s="67">
        <f t="shared" si="42"/>
        <v>0</v>
      </c>
      <c r="L343" s="67">
        <f>L344+L358</f>
        <v>0</v>
      </c>
      <c r="M343" s="67">
        <f>M344+M358</f>
        <v>0</v>
      </c>
      <c r="N343" s="67">
        <f t="shared" si="43"/>
        <v>0</v>
      </c>
    </row>
    <row r="344" spans="1:14" ht="15.75">
      <c r="A344" s="17">
        <v>3100</v>
      </c>
      <c r="B344" s="13" t="s">
        <v>52</v>
      </c>
      <c r="C344" s="67">
        <f>C345+C346+C349+C352+C356+C357</f>
        <v>0</v>
      </c>
      <c r="D344" s="67">
        <f>D345+D346+D349+D352+D356+D357</f>
        <v>0</v>
      </c>
      <c r="E344" s="67">
        <f t="shared" si="40"/>
        <v>0</v>
      </c>
      <c r="F344" s="67">
        <f>F345+F346+F349+F352+F356+F357</f>
        <v>0</v>
      </c>
      <c r="G344" s="67">
        <f>G345+G346+G349+G352+G356+G357</f>
        <v>0</v>
      </c>
      <c r="H344" s="67">
        <f t="shared" si="41"/>
        <v>0</v>
      </c>
      <c r="I344" s="67">
        <f>I345+I346+I349+I352+I356+I357</f>
        <v>0</v>
      </c>
      <c r="J344" s="67">
        <f>J345+J346+J349+J352+J356+J357</f>
        <v>0</v>
      </c>
      <c r="K344" s="67">
        <f t="shared" si="42"/>
        <v>0</v>
      </c>
      <c r="L344" s="67">
        <f>L345+L346+L349+L352+L356+L357</f>
        <v>0</v>
      </c>
      <c r="M344" s="67">
        <f>M345+M346+M349+M352+M356+M357</f>
        <v>0</v>
      </c>
      <c r="N344" s="67">
        <f t="shared" si="43"/>
        <v>0</v>
      </c>
    </row>
    <row r="345" spans="1:14" ht="30">
      <c r="A345" s="6">
        <v>3110</v>
      </c>
      <c r="B345" s="19" t="s">
        <v>53</v>
      </c>
      <c r="C345" s="66"/>
      <c r="D345" s="66"/>
      <c r="E345" s="66">
        <f t="shared" si="40"/>
        <v>0</v>
      </c>
      <c r="F345" s="66"/>
      <c r="G345" s="66"/>
      <c r="H345" s="66">
        <f t="shared" si="41"/>
        <v>0</v>
      </c>
      <c r="I345" s="66"/>
      <c r="J345" s="66"/>
      <c r="K345" s="66">
        <f t="shared" si="42"/>
        <v>0</v>
      </c>
      <c r="L345" s="66"/>
      <c r="M345" s="66"/>
      <c r="N345" s="66">
        <f t="shared" si="43"/>
        <v>0</v>
      </c>
    </row>
    <row r="346" spans="1:14" ht="15.75">
      <c r="A346" s="6">
        <v>3120</v>
      </c>
      <c r="B346" s="19" t="s">
        <v>21</v>
      </c>
      <c r="C346" s="66">
        <f>C347+C348</f>
        <v>0</v>
      </c>
      <c r="D346" s="66">
        <f>D347+D348</f>
        <v>0</v>
      </c>
      <c r="E346" s="66">
        <f t="shared" si="40"/>
        <v>0</v>
      </c>
      <c r="F346" s="66">
        <f>F347+F348</f>
        <v>0</v>
      </c>
      <c r="G346" s="66">
        <f>G347+G348</f>
        <v>0</v>
      </c>
      <c r="H346" s="66">
        <f t="shared" si="41"/>
        <v>0</v>
      </c>
      <c r="I346" s="66">
        <f>I347+I348</f>
        <v>0</v>
      </c>
      <c r="J346" s="66">
        <f>J347+J348</f>
        <v>0</v>
      </c>
      <c r="K346" s="66">
        <f t="shared" si="42"/>
        <v>0</v>
      </c>
      <c r="L346" s="66">
        <f>L347+L348</f>
        <v>0</v>
      </c>
      <c r="M346" s="66">
        <f>M347+M348</f>
        <v>0</v>
      </c>
      <c r="N346" s="66">
        <f t="shared" si="43"/>
        <v>0</v>
      </c>
    </row>
    <row r="347" spans="1:14" ht="15.75">
      <c r="A347" s="6">
        <v>3121</v>
      </c>
      <c r="B347" s="19" t="s">
        <v>54</v>
      </c>
      <c r="C347" s="66"/>
      <c r="D347" s="66"/>
      <c r="E347" s="66">
        <f t="shared" si="40"/>
        <v>0</v>
      </c>
      <c r="F347" s="66"/>
      <c r="G347" s="66"/>
      <c r="H347" s="66">
        <f t="shared" si="41"/>
        <v>0</v>
      </c>
      <c r="I347" s="66"/>
      <c r="J347" s="66"/>
      <c r="K347" s="66">
        <f t="shared" si="42"/>
        <v>0</v>
      </c>
      <c r="L347" s="66"/>
      <c r="M347" s="66"/>
      <c r="N347" s="66">
        <f t="shared" si="43"/>
        <v>0</v>
      </c>
    </row>
    <row r="348" spans="1:14" ht="15.75">
      <c r="A348" s="6">
        <v>3122</v>
      </c>
      <c r="B348" s="19" t="s">
        <v>55</v>
      </c>
      <c r="C348" s="66"/>
      <c r="D348" s="66"/>
      <c r="E348" s="66">
        <f t="shared" si="40"/>
        <v>0</v>
      </c>
      <c r="F348" s="66"/>
      <c r="G348" s="66"/>
      <c r="H348" s="66">
        <f t="shared" si="41"/>
        <v>0</v>
      </c>
      <c r="I348" s="66"/>
      <c r="J348" s="66"/>
      <c r="K348" s="66">
        <f t="shared" si="42"/>
        <v>0</v>
      </c>
      <c r="L348" s="66"/>
      <c r="M348" s="66"/>
      <c r="N348" s="66">
        <f t="shared" si="43"/>
        <v>0</v>
      </c>
    </row>
    <row r="349" spans="1:14" ht="15.75">
      <c r="A349" s="6">
        <v>3130</v>
      </c>
      <c r="B349" s="19" t="s">
        <v>22</v>
      </c>
      <c r="C349" s="66">
        <f>C350+C351</f>
        <v>0</v>
      </c>
      <c r="D349" s="66">
        <f>D350+D351</f>
        <v>0</v>
      </c>
      <c r="E349" s="66">
        <f t="shared" si="40"/>
        <v>0</v>
      </c>
      <c r="F349" s="66">
        <f>F350+F351</f>
        <v>0</v>
      </c>
      <c r="G349" s="66">
        <f>G350+G351</f>
        <v>0</v>
      </c>
      <c r="H349" s="66">
        <f t="shared" si="41"/>
        <v>0</v>
      </c>
      <c r="I349" s="66">
        <f>I350+I351</f>
        <v>0</v>
      </c>
      <c r="J349" s="66">
        <f>J350+J351</f>
        <v>0</v>
      </c>
      <c r="K349" s="66">
        <f t="shared" si="42"/>
        <v>0</v>
      </c>
      <c r="L349" s="66">
        <f>L350+L351</f>
        <v>0</v>
      </c>
      <c r="M349" s="66">
        <f>M350+M351</f>
        <v>0</v>
      </c>
      <c r="N349" s="66">
        <f t="shared" si="43"/>
        <v>0</v>
      </c>
    </row>
    <row r="350" spans="1:14" ht="15.75">
      <c r="A350" s="6">
        <v>3131</v>
      </c>
      <c r="B350" s="19" t="s">
        <v>56</v>
      </c>
      <c r="C350" s="66"/>
      <c r="D350" s="66"/>
      <c r="E350" s="66">
        <f t="shared" si="40"/>
        <v>0</v>
      </c>
      <c r="F350" s="66"/>
      <c r="G350" s="66"/>
      <c r="H350" s="66">
        <f t="shared" si="41"/>
        <v>0</v>
      </c>
      <c r="I350" s="66"/>
      <c r="J350" s="66"/>
      <c r="K350" s="66">
        <f t="shared" si="42"/>
        <v>0</v>
      </c>
      <c r="L350" s="66"/>
      <c r="M350" s="66"/>
      <c r="N350" s="66">
        <f t="shared" si="43"/>
        <v>0</v>
      </c>
    </row>
    <row r="351" spans="1:14" ht="15.75">
      <c r="A351" s="6">
        <v>3132</v>
      </c>
      <c r="B351" s="19" t="s">
        <v>23</v>
      </c>
      <c r="C351" s="66"/>
      <c r="D351" s="66"/>
      <c r="E351" s="66">
        <f t="shared" si="40"/>
        <v>0</v>
      </c>
      <c r="F351" s="66"/>
      <c r="G351" s="66"/>
      <c r="H351" s="66">
        <f t="shared" si="41"/>
        <v>0</v>
      </c>
      <c r="I351" s="66"/>
      <c r="J351" s="66"/>
      <c r="K351" s="66">
        <f t="shared" si="42"/>
        <v>0</v>
      </c>
      <c r="L351" s="66"/>
      <c r="M351" s="66"/>
      <c r="N351" s="66">
        <f t="shared" si="43"/>
        <v>0</v>
      </c>
    </row>
    <row r="352" spans="1:14" ht="15.75">
      <c r="A352" s="6">
        <v>3140</v>
      </c>
      <c r="B352" s="19" t="s">
        <v>24</v>
      </c>
      <c r="C352" s="66">
        <f>C353+C354+C355</f>
        <v>0</v>
      </c>
      <c r="D352" s="66">
        <f>D353+D354+D355</f>
        <v>0</v>
      </c>
      <c r="E352" s="66">
        <f t="shared" si="40"/>
        <v>0</v>
      </c>
      <c r="F352" s="66">
        <f>F353+F354+F355</f>
        <v>0</v>
      </c>
      <c r="G352" s="66">
        <f>G353+G354+G355</f>
        <v>0</v>
      </c>
      <c r="H352" s="66">
        <f t="shared" si="41"/>
        <v>0</v>
      </c>
      <c r="I352" s="66">
        <f>I353+I354+I355</f>
        <v>0</v>
      </c>
      <c r="J352" s="66">
        <f>J353+J354+J355</f>
        <v>0</v>
      </c>
      <c r="K352" s="66">
        <f t="shared" si="42"/>
        <v>0</v>
      </c>
      <c r="L352" s="66">
        <f>L353+L354+L355</f>
        <v>0</v>
      </c>
      <c r="M352" s="66">
        <f>M353+M354+M355</f>
        <v>0</v>
      </c>
      <c r="N352" s="66">
        <f t="shared" si="43"/>
        <v>0</v>
      </c>
    </row>
    <row r="353" spans="1:14" ht="15.75">
      <c r="A353" s="6">
        <v>3141</v>
      </c>
      <c r="B353" s="19" t="s">
        <v>57</v>
      </c>
      <c r="C353" s="66"/>
      <c r="D353" s="66"/>
      <c r="E353" s="66">
        <f t="shared" si="40"/>
        <v>0</v>
      </c>
      <c r="F353" s="66"/>
      <c r="G353" s="66"/>
      <c r="H353" s="66">
        <f t="shared" si="41"/>
        <v>0</v>
      </c>
      <c r="I353" s="66"/>
      <c r="J353" s="66"/>
      <c r="K353" s="66">
        <f t="shared" si="42"/>
        <v>0</v>
      </c>
      <c r="L353" s="66"/>
      <c r="M353" s="66"/>
      <c r="N353" s="66">
        <f t="shared" si="43"/>
        <v>0</v>
      </c>
    </row>
    <row r="354" spans="1:14" ht="15.75">
      <c r="A354" s="6">
        <v>3142</v>
      </c>
      <c r="B354" s="19" t="s">
        <v>58</v>
      </c>
      <c r="C354" s="66"/>
      <c r="D354" s="66"/>
      <c r="E354" s="66">
        <f t="shared" si="40"/>
        <v>0</v>
      </c>
      <c r="F354" s="66"/>
      <c r="G354" s="66"/>
      <c r="H354" s="66">
        <f t="shared" si="41"/>
        <v>0</v>
      </c>
      <c r="I354" s="66"/>
      <c r="J354" s="66"/>
      <c r="K354" s="66">
        <f t="shared" si="42"/>
        <v>0</v>
      </c>
      <c r="L354" s="66"/>
      <c r="M354" s="66"/>
      <c r="N354" s="66">
        <f t="shared" si="43"/>
        <v>0</v>
      </c>
    </row>
    <row r="355" spans="1:14" ht="15.75">
      <c r="A355" s="6">
        <v>3143</v>
      </c>
      <c r="B355" s="19" t="s">
        <v>59</v>
      </c>
      <c r="C355" s="66"/>
      <c r="D355" s="66"/>
      <c r="E355" s="66">
        <f t="shared" si="40"/>
        <v>0</v>
      </c>
      <c r="F355" s="66"/>
      <c r="G355" s="66"/>
      <c r="H355" s="66">
        <f t="shared" si="41"/>
        <v>0</v>
      </c>
      <c r="I355" s="66"/>
      <c r="J355" s="66"/>
      <c r="K355" s="66">
        <f t="shared" si="42"/>
        <v>0</v>
      </c>
      <c r="L355" s="66"/>
      <c r="M355" s="66"/>
      <c r="N355" s="66">
        <f t="shared" si="43"/>
        <v>0</v>
      </c>
    </row>
    <row r="356" spans="1:14" ht="15.75">
      <c r="A356" s="6">
        <v>3150</v>
      </c>
      <c r="B356" s="19" t="s">
        <v>60</v>
      </c>
      <c r="C356" s="66"/>
      <c r="D356" s="66"/>
      <c r="E356" s="66">
        <f t="shared" si="40"/>
        <v>0</v>
      </c>
      <c r="F356" s="66"/>
      <c r="G356" s="66"/>
      <c r="H356" s="66">
        <f t="shared" si="41"/>
        <v>0</v>
      </c>
      <c r="I356" s="66"/>
      <c r="J356" s="66"/>
      <c r="K356" s="66">
        <f t="shared" si="42"/>
        <v>0</v>
      </c>
      <c r="L356" s="66"/>
      <c r="M356" s="66"/>
      <c r="N356" s="66">
        <f t="shared" si="43"/>
        <v>0</v>
      </c>
    </row>
    <row r="357" spans="1:14" ht="15.75">
      <c r="A357" s="6">
        <v>3160</v>
      </c>
      <c r="B357" s="19" t="s">
        <v>61</v>
      </c>
      <c r="C357" s="66"/>
      <c r="D357" s="66"/>
      <c r="E357" s="66">
        <f t="shared" si="40"/>
        <v>0</v>
      </c>
      <c r="F357" s="66"/>
      <c r="G357" s="66"/>
      <c r="H357" s="66">
        <f t="shared" si="41"/>
        <v>0</v>
      </c>
      <c r="I357" s="66"/>
      <c r="J357" s="66"/>
      <c r="K357" s="66">
        <f t="shared" si="42"/>
        <v>0</v>
      </c>
      <c r="L357" s="66"/>
      <c r="M357" s="66"/>
      <c r="N357" s="66">
        <f t="shared" si="43"/>
        <v>0</v>
      </c>
    </row>
    <row r="358" spans="1:14" ht="15.75">
      <c r="A358" s="17">
        <v>3200</v>
      </c>
      <c r="B358" s="20" t="s">
        <v>25</v>
      </c>
      <c r="C358" s="67">
        <f>C359+C360+C361+C362</f>
        <v>0</v>
      </c>
      <c r="D358" s="67">
        <f>D359+D360+D361+D362</f>
        <v>0</v>
      </c>
      <c r="E358" s="67">
        <f t="shared" si="40"/>
        <v>0</v>
      </c>
      <c r="F358" s="67">
        <f>F359+F360+F361+F362</f>
        <v>0</v>
      </c>
      <c r="G358" s="67">
        <f>G359+G360+G361+G362</f>
        <v>0</v>
      </c>
      <c r="H358" s="67">
        <f t="shared" si="41"/>
        <v>0</v>
      </c>
      <c r="I358" s="67">
        <f>I359+I360+I361+I362</f>
        <v>0</v>
      </c>
      <c r="J358" s="67">
        <f>J359+J360+J361+J362</f>
        <v>0</v>
      </c>
      <c r="K358" s="67">
        <f t="shared" si="42"/>
        <v>0</v>
      </c>
      <c r="L358" s="67">
        <f>L359+L360+L361+L362</f>
        <v>0</v>
      </c>
      <c r="M358" s="67">
        <f>M359+M360+M361+M362</f>
        <v>0</v>
      </c>
      <c r="N358" s="67">
        <f t="shared" si="43"/>
        <v>0</v>
      </c>
    </row>
    <row r="359" spans="1:14" ht="30">
      <c r="A359" s="6">
        <v>3210</v>
      </c>
      <c r="B359" s="19" t="s">
        <v>26</v>
      </c>
      <c r="C359" s="66"/>
      <c r="D359" s="66"/>
      <c r="E359" s="66">
        <f t="shared" si="40"/>
        <v>0</v>
      </c>
      <c r="F359" s="66"/>
      <c r="G359" s="66"/>
      <c r="H359" s="66">
        <f t="shared" si="41"/>
        <v>0</v>
      </c>
      <c r="I359" s="66"/>
      <c r="J359" s="66"/>
      <c r="K359" s="66">
        <f t="shared" si="42"/>
        <v>0</v>
      </c>
      <c r="L359" s="66"/>
      <c r="M359" s="66"/>
      <c r="N359" s="66">
        <f t="shared" si="43"/>
        <v>0</v>
      </c>
    </row>
    <row r="360" spans="1:14" ht="30">
      <c r="A360" s="6">
        <v>3220</v>
      </c>
      <c r="B360" s="19" t="s">
        <v>62</v>
      </c>
      <c r="C360" s="66"/>
      <c r="D360" s="66"/>
      <c r="E360" s="66">
        <f t="shared" si="40"/>
        <v>0</v>
      </c>
      <c r="F360" s="66"/>
      <c r="G360" s="66"/>
      <c r="H360" s="66">
        <f t="shared" si="41"/>
        <v>0</v>
      </c>
      <c r="I360" s="66"/>
      <c r="J360" s="66"/>
      <c r="K360" s="66">
        <f t="shared" si="42"/>
        <v>0</v>
      </c>
      <c r="L360" s="66"/>
      <c r="M360" s="66"/>
      <c r="N360" s="66">
        <f t="shared" si="43"/>
        <v>0</v>
      </c>
    </row>
    <row r="361" spans="1:14" ht="30">
      <c r="A361" s="6">
        <v>3230</v>
      </c>
      <c r="B361" s="19" t="s">
        <v>63</v>
      </c>
      <c r="C361" s="66"/>
      <c r="D361" s="66"/>
      <c r="E361" s="66">
        <f t="shared" si="40"/>
        <v>0</v>
      </c>
      <c r="F361" s="66"/>
      <c r="G361" s="66"/>
      <c r="H361" s="66">
        <f t="shared" si="41"/>
        <v>0</v>
      </c>
      <c r="I361" s="66"/>
      <c r="J361" s="66"/>
      <c r="K361" s="66">
        <f t="shared" si="42"/>
        <v>0</v>
      </c>
      <c r="L361" s="66"/>
      <c r="M361" s="66"/>
      <c r="N361" s="66">
        <f t="shared" si="43"/>
        <v>0</v>
      </c>
    </row>
    <row r="362" spans="1:14" ht="15.75">
      <c r="A362" s="6">
        <v>3240</v>
      </c>
      <c r="B362" s="19" t="s">
        <v>27</v>
      </c>
      <c r="C362" s="66"/>
      <c r="D362" s="66"/>
      <c r="E362" s="66">
        <f t="shared" si="40"/>
        <v>0</v>
      </c>
      <c r="F362" s="66"/>
      <c r="G362" s="66"/>
      <c r="H362" s="66">
        <f t="shared" si="41"/>
        <v>0</v>
      </c>
      <c r="I362" s="66"/>
      <c r="J362" s="66"/>
      <c r="K362" s="66">
        <f t="shared" si="42"/>
        <v>0</v>
      </c>
      <c r="L362" s="66"/>
      <c r="M362" s="66"/>
      <c r="N362" s="66">
        <f t="shared" si="43"/>
        <v>0</v>
      </c>
    </row>
    <row r="363" spans="1:14" ht="15.75">
      <c r="A363" s="6"/>
      <c r="B363" s="19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</row>
    <row r="364" spans="1:14" ht="15.75">
      <c r="A364" s="61" t="s">
        <v>78</v>
      </c>
      <c r="B364" s="62" t="s">
        <v>72</v>
      </c>
      <c r="C364" s="75">
        <f>C366+C401</f>
        <v>0</v>
      </c>
      <c r="D364" s="75">
        <f>D366+D401</f>
        <v>2740.7599999999998</v>
      </c>
      <c r="E364" s="75">
        <f>C364+D364</f>
        <v>2740.7599999999998</v>
      </c>
      <c r="F364" s="75">
        <f>F366+F401</f>
        <v>3329.5009999999997</v>
      </c>
      <c r="G364" s="75">
        <f>G366+G401</f>
        <v>0</v>
      </c>
      <c r="H364" s="75">
        <f>F364+G364</f>
        <v>3329.5009999999997</v>
      </c>
      <c r="I364" s="75">
        <f>I366+I401</f>
        <v>3683.436</v>
      </c>
      <c r="J364" s="75">
        <f>J366+J401</f>
        <v>0</v>
      </c>
      <c r="K364" s="75">
        <f>I364+J364</f>
        <v>3683.436</v>
      </c>
      <c r="L364" s="75">
        <f>L366+L401</f>
        <v>4029.117</v>
      </c>
      <c r="M364" s="75">
        <f>M366+M401</f>
        <v>0</v>
      </c>
      <c r="N364" s="75">
        <f>L364+M364</f>
        <v>4029.117</v>
      </c>
    </row>
    <row r="365" spans="1:14" ht="15.75">
      <c r="A365" s="40"/>
      <c r="B365" s="44" t="s">
        <v>0</v>
      </c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</row>
    <row r="366" spans="1:14" ht="15.75">
      <c r="A366" s="17">
        <v>2000</v>
      </c>
      <c r="B366" s="13" t="s">
        <v>5</v>
      </c>
      <c r="C366" s="67">
        <f>C367+C372+C388+C391+C395+C399+C400</f>
        <v>0</v>
      </c>
      <c r="D366" s="67">
        <f>D367+D372+D388+D391+D395+D399+D400+D401</f>
        <v>2740.7599999999998</v>
      </c>
      <c r="E366" s="67">
        <f>C366+D366</f>
        <v>2740.7599999999998</v>
      </c>
      <c r="F366" s="67">
        <f>F367+F372+F388+F391+F395+F399+F400+F401</f>
        <v>3329.5009999999997</v>
      </c>
      <c r="G366" s="67">
        <f>G367+G372+G388+G391+G395+G399+G400+G401</f>
        <v>0</v>
      </c>
      <c r="H366" s="67">
        <f>F366+G366</f>
        <v>3329.5009999999997</v>
      </c>
      <c r="I366" s="67">
        <f>I367+I372+I388+I391+I395+I399+I400+I401</f>
        <v>3683.436</v>
      </c>
      <c r="J366" s="67">
        <f>J367+J372+J388+J391+J395+J399+J400+J401</f>
        <v>0</v>
      </c>
      <c r="K366" s="67">
        <f>I366+J366</f>
        <v>3683.436</v>
      </c>
      <c r="L366" s="67">
        <f>L367+L372+L388+L391+L395+L399+L400+L401</f>
        <v>4029.117</v>
      </c>
      <c r="M366" s="67">
        <f>M367+M372+M388+M391+M395+M399+M400+M401</f>
        <v>0</v>
      </c>
      <c r="N366" s="67">
        <f>L366+M366</f>
        <v>4029.117</v>
      </c>
    </row>
    <row r="367" spans="1:14" ht="15.75">
      <c r="A367" s="17">
        <v>2100</v>
      </c>
      <c r="B367" s="13" t="s">
        <v>33</v>
      </c>
      <c r="C367" s="67">
        <f>C369+C371</f>
        <v>0</v>
      </c>
      <c r="D367" s="67">
        <f>D369+D371</f>
        <v>2310.243</v>
      </c>
      <c r="E367" s="67">
        <f aca="true" t="shared" si="44" ref="E367:E420">C367+D367</f>
        <v>2310.243</v>
      </c>
      <c r="F367" s="67">
        <f>F369+F371</f>
        <v>2905.1189999999997</v>
      </c>
      <c r="G367" s="67">
        <f>G369+G371</f>
        <v>0</v>
      </c>
      <c r="H367" s="67">
        <f aca="true" t="shared" si="45" ref="H367:H420">F367+G367</f>
        <v>2905.1189999999997</v>
      </c>
      <c r="I367" s="67">
        <f>I369+I371</f>
        <v>3232.9880000000003</v>
      </c>
      <c r="J367" s="67">
        <f>J369+J371</f>
        <v>0</v>
      </c>
      <c r="K367" s="67">
        <f aca="true" t="shared" si="46" ref="K367:K420">I367+J367</f>
        <v>3232.9880000000003</v>
      </c>
      <c r="L367" s="67">
        <f>L369+L371</f>
        <v>3553.4120000000003</v>
      </c>
      <c r="M367" s="67">
        <f>M369+M371</f>
        <v>0</v>
      </c>
      <c r="N367" s="67">
        <f aca="true" t="shared" si="47" ref="N367:N420">L367+M367</f>
        <v>3553.4120000000003</v>
      </c>
    </row>
    <row r="368" spans="1:14" ht="15.75">
      <c r="A368" s="6">
        <v>2110</v>
      </c>
      <c r="B368" s="5" t="s">
        <v>34</v>
      </c>
      <c r="C368" s="66">
        <f>C369</f>
        <v>0</v>
      </c>
      <c r="D368" s="66">
        <f>D369</f>
        <v>1694.969</v>
      </c>
      <c r="E368" s="66">
        <f t="shared" si="44"/>
        <v>1694.969</v>
      </c>
      <c r="F368" s="66">
        <f>F369</f>
        <v>2131.415</v>
      </c>
      <c r="G368" s="66">
        <f>G369</f>
        <v>0</v>
      </c>
      <c r="H368" s="66">
        <f t="shared" si="45"/>
        <v>2131.415</v>
      </c>
      <c r="I368" s="66">
        <f>I369</f>
        <v>2371.965</v>
      </c>
      <c r="J368" s="66">
        <f>J369</f>
        <v>0</v>
      </c>
      <c r="K368" s="66">
        <f t="shared" si="46"/>
        <v>2371.965</v>
      </c>
      <c r="L368" s="66">
        <f>L369</f>
        <v>2607.052</v>
      </c>
      <c r="M368" s="66">
        <f>M369</f>
        <v>0</v>
      </c>
      <c r="N368" s="66">
        <f t="shared" si="47"/>
        <v>2607.052</v>
      </c>
    </row>
    <row r="369" spans="1:14" ht="15.75">
      <c r="A369" s="6">
        <v>2111</v>
      </c>
      <c r="B369" s="5" t="s">
        <v>6</v>
      </c>
      <c r="C369" s="66"/>
      <c r="D369" s="64">
        <v>1694.969</v>
      </c>
      <c r="E369" s="66">
        <f t="shared" si="44"/>
        <v>1694.969</v>
      </c>
      <c r="F369" s="66">
        <v>2131.415</v>
      </c>
      <c r="G369" s="66"/>
      <c r="H369" s="66">
        <f t="shared" si="45"/>
        <v>2131.415</v>
      </c>
      <c r="I369" s="66">
        <v>2371.965</v>
      </c>
      <c r="J369" s="66"/>
      <c r="K369" s="66">
        <f t="shared" si="46"/>
        <v>2371.965</v>
      </c>
      <c r="L369" s="66">
        <v>2607.052</v>
      </c>
      <c r="M369" s="66"/>
      <c r="N369" s="66">
        <f t="shared" si="47"/>
        <v>2607.052</v>
      </c>
    </row>
    <row r="370" spans="1:14" ht="15.75">
      <c r="A370" s="6">
        <v>2112</v>
      </c>
      <c r="B370" s="5" t="s">
        <v>35</v>
      </c>
      <c r="C370" s="66"/>
      <c r="D370" s="66"/>
      <c r="E370" s="66">
        <f t="shared" si="44"/>
        <v>0</v>
      </c>
      <c r="F370" s="66"/>
      <c r="G370" s="66"/>
      <c r="H370" s="66">
        <f t="shared" si="45"/>
        <v>0</v>
      </c>
      <c r="I370" s="66"/>
      <c r="J370" s="66"/>
      <c r="K370" s="66">
        <f t="shared" si="46"/>
        <v>0</v>
      </c>
      <c r="L370" s="66"/>
      <c r="M370" s="66"/>
      <c r="N370" s="66">
        <f t="shared" si="47"/>
        <v>0</v>
      </c>
    </row>
    <row r="371" spans="1:14" ht="15.75">
      <c r="A371" s="6">
        <v>2120</v>
      </c>
      <c r="B371" s="5" t="s">
        <v>36</v>
      </c>
      <c r="C371" s="66"/>
      <c r="D371" s="64">
        <v>615.274</v>
      </c>
      <c r="E371" s="66">
        <f t="shared" si="44"/>
        <v>615.274</v>
      </c>
      <c r="F371" s="66">
        <v>773.704</v>
      </c>
      <c r="G371" s="66"/>
      <c r="H371" s="66">
        <f t="shared" si="45"/>
        <v>773.704</v>
      </c>
      <c r="I371" s="66">
        <v>861.023</v>
      </c>
      <c r="J371" s="66"/>
      <c r="K371" s="66">
        <f t="shared" si="46"/>
        <v>861.023</v>
      </c>
      <c r="L371" s="66">
        <v>946.36</v>
      </c>
      <c r="M371" s="66"/>
      <c r="N371" s="66">
        <f t="shared" si="47"/>
        <v>946.36</v>
      </c>
    </row>
    <row r="372" spans="1:14" ht="15.75">
      <c r="A372" s="17">
        <v>2200</v>
      </c>
      <c r="B372" s="13" t="s">
        <v>37</v>
      </c>
      <c r="C372" s="67">
        <f>C373+C374+C375+C376+C377+C378+C379+C385</f>
        <v>0</v>
      </c>
      <c r="D372" s="67">
        <f>D373+D374+D375+D376+D377+D378+D379+D385</f>
        <v>419.814</v>
      </c>
      <c r="E372" s="67">
        <f t="shared" si="44"/>
        <v>419.814</v>
      </c>
      <c r="F372" s="67">
        <f>F373+F374+F375+F376+F377+F378+F379+F385</f>
        <v>424.382</v>
      </c>
      <c r="G372" s="67">
        <f>G373+G374+G375+G376+G377+G378+G379+G385</f>
        <v>0</v>
      </c>
      <c r="H372" s="67">
        <f t="shared" si="45"/>
        <v>424.382</v>
      </c>
      <c r="I372" s="67">
        <f>I373+I374+I375+I376+I377+I378+I379+I385</f>
        <v>450.44800000000004</v>
      </c>
      <c r="J372" s="67">
        <f>J373+J374+J375+J376+J377+J378+J379+J385</f>
        <v>0</v>
      </c>
      <c r="K372" s="67">
        <f t="shared" si="46"/>
        <v>450.44800000000004</v>
      </c>
      <c r="L372" s="67">
        <f>L373+L374+L375+L376+L377+L378+L379+L385</f>
        <v>475.70500000000004</v>
      </c>
      <c r="M372" s="67">
        <f>M373+M374+M375+M376+M377+M378+M379+M385</f>
        <v>0</v>
      </c>
      <c r="N372" s="67">
        <f t="shared" si="47"/>
        <v>475.70500000000004</v>
      </c>
    </row>
    <row r="373" spans="1:14" ht="15.75">
      <c r="A373" s="6">
        <v>2210</v>
      </c>
      <c r="B373" s="5" t="s">
        <v>38</v>
      </c>
      <c r="C373" s="66"/>
      <c r="D373" s="64">
        <v>3</v>
      </c>
      <c r="E373" s="66">
        <f t="shared" si="44"/>
        <v>3</v>
      </c>
      <c r="F373" s="66">
        <v>0</v>
      </c>
      <c r="G373" s="66"/>
      <c r="H373" s="66">
        <f t="shared" si="45"/>
        <v>0</v>
      </c>
      <c r="I373" s="66">
        <v>0</v>
      </c>
      <c r="J373" s="66"/>
      <c r="K373" s="66">
        <f t="shared" si="46"/>
        <v>0</v>
      </c>
      <c r="L373" s="66">
        <v>0</v>
      </c>
      <c r="M373" s="66"/>
      <c r="N373" s="66">
        <f t="shared" si="47"/>
        <v>0</v>
      </c>
    </row>
    <row r="374" spans="1:14" ht="15.75">
      <c r="A374" s="6">
        <v>2220</v>
      </c>
      <c r="B374" s="5" t="s">
        <v>39</v>
      </c>
      <c r="C374" s="66"/>
      <c r="D374" s="63">
        <v>0</v>
      </c>
      <c r="E374" s="66">
        <f t="shared" si="44"/>
        <v>0</v>
      </c>
      <c r="F374" s="66">
        <v>0</v>
      </c>
      <c r="G374" s="66"/>
      <c r="H374" s="66">
        <f t="shared" si="45"/>
        <v>0</v>
      </c>
      <c r="I374" s="66">
        <v>0</v>
      </c>
      <c r="J374" s="66"/>
      <c r="K374" s="66">
        <f t="shared" si="46"/>
        <v>0</v>
      </c>
      <c r="L374" s="66">
        <v>0</v>
      </c>
      <c r="M374" s="66"/>
      <c r="N374" s="66">
        <f t="shared" si="47"/>
        <v>0</v>
      </c>
    </row>
    <row r="375" spans="1:14" ht="15.75">
      <c r="A375" s="6">
        <v>2230</v>
      </c>
      <c r="B375" s="5" t="s">
        <v>7</v>
      </c>
      <c r="C375" s="66"/>
      <c r="D375" s="63">
        <v>0</v>
      </c>
      <c r="E375" s="66">
        <f t="shared" si="44"/>
        <v>0</v>
      </c>
      <c r="F375" s="66">
        <v>0</v>
      </c>
      <c r="G375" s="66"/>
      <c r="H375" s="66">
        <f t="shared" si="45"/>
        <v>0</v>
      </c>
      <c r="I375" s="66">
        <v>0</v>
      </c>
      <c r="J375" s="66"/>
      <c r="K375" s="66">
        <f t="shared" si="46"/>
        <v>0</v>
      </c>
      <c r="L375" s="66">
        <v>0</v>
      </c>
      <c r="M375" s="66"/>
      <c r="N375" s="66">
        <f t="shared" si="47"/>
        <v>0</v>
      </c>
    </row>
    <row r="376" spans="1:14" ht="15.75">
      <c r="A376" s="6">
        <v>2240</v>
      </c>
      <c r="B376" s="5" t="s">
        <v>8</v>
      </c>
      <c r="C376" s="66"/>
      <c r="D376" s="84">
        <f>36.097-9.676</f>
        <v>26.421</v>
      </c>
      <c r="E376" s="66">
        <f t="shared" si="44"/>
        <v>26.421</v>
      </c>
      <c r="F376" s="66">
        <v>43.438</v>
      </c>
      <c r="G376" s="66"/>
      <c r="H376" s="66">
        <f t="shared" si="45"/>
        <v>43.438</v>
      </c>
      <c r="I376" s="66">
        <v>46.956</v>
      </c>
      <c r="J376" s="66"/>
      <c r="K376" s="66">
        <f t="shared" si="46"/>
        <v>46.956</v>
      </c>
      <c r="L376" s="66">
        <v>49.539</v>
      </c>
      <c r="M376" s="66"/>
      <c r="N376" s="66">
        <f t="shared" si="47"/>
        <v>49.539</v>
      </c>
    </row>
    <row r="377" spans="1:14" ht="15.75">
      <c r="A377" s="6">
        <v>2250</v>
      </c>
      <c r="B377" s="5" t="s">
        <v>10</v>
      </c>
      <c r="C377" s="66"/>
      <c r="D377" s="66"/>
      <c r="E377" s="66">
        <f t="shared" si="44"/>
        <v>0</v>
      </c>
      <c r="F377" s="66">
        <v>0</v>
      </c>
      <c r="G377" s="66"/>
      <c r="H377" s="66">
        <f t="shared" si="45"/>
        <v>0</v>
      </c>
      <c r="I377" s="66">
        <v>0</v>
      </c>
      <c r="J377" s="66"/>
      <c r="K377" s="66">
        <f t="shared" si="46"/>
        <v>0</v>
      </c>
      <c r="L377" s="66">
        <v>0</v>
      </c>
      <c r="M377" s="66"/>
      <c r="N377" s="66">
        <f t="shared" si="47"/>
        <v>0</v>
      </c>
    </row>
    <row r="378" spans="1:14" ht="15.75">
      <c r="A378" s="6">
        <v>2260</v>
      </c>
      <c r="B378" s="5" t="s">
        <v>40</v>
      </c>
      <c r="C378" s="66"/>
      <c r="D378" s="66"/>
      <c r="E378" s="66">
        <f t="shared" si="44"/>
        <v>0</v>
      </c>
      <c r="F378" s="66">
        <v>0</v>
      </c>
      <c r="G378" s="66"/>
      <c r="H378" s="66">
        <f t="shared" si="45"/>
        <v>0</v>
      </c>
      <c r="I378" s="66"/>
      <c r="J378" s="66"/>
      <c r="K378" s="66">
        <f t="shared" si="46"/>
        <v>0</v>
      </c>
      <c r="L378" s="66">
        <v>0</v>
      </c>
      <c r="M378" s="66"/>
      <c r="N378" s="66">
        <f t="shared" si="47"/>
        <v>0</v>
      </c>
    </row>
    <row r="379" spans="1:14" ht="15.75">
      <c r="A379" s="6">
        <v>2270</v>
      </c>
      <c r="B379" s="5" t="s">
        <v>11</v>
      </c>
      <c r="C379" s="66">
        <f>C380+C381+C382+C383+C384</f>
        <v>0</v>
      </c>
      <c r="D379" s="66">
        <f>D380+D381+D382+D383+D384</f>
        <v>390.39300000000003</v>
      </c>
      <c r="E379" s="66">
        <f t="shared" si="44"/>
        <v>390.39300000000003</v>
      </c>
      <c r="F379" s="66">
        <f>F380+F381+F382+F383+F384</f>
        <v>379.444</v>
      </c>
      <c r="G379" s="66">
        <f>G380+G381+G382+G383+G384</f>
        <v>0</v>
      </c>
      <c r="H379" s="66">
        <f t="shared" si="45"/>
        <v>379.444</v>
      </c>
      <c r="I379" s="66">
        <f>I380+I381+I382+I383+I384</f>
        <v>401.87</v>
      </c>
      <c r="J379" s="66">
        <f>J380+J381+J382+J383+J384</f>
        <v>0</v>
      </c>
      <c r="K379" s="66">
        <f t="shared" si="46"/>
        <v>401.87</v>
      </c>
      <c r="L379" s="66">
        <f>L380+L381+L382+L383+L384</f>
        <v>424.45500000000004</v>
      </c>
      <c r="M379" s="66">
        <f>M380+M381+M382+M383+M384</f>
        <v>0</v>
      </c>
      <c r="N379" s="66">
        <f t="shared" si="47"/>
        <v>424.45500000000004</v>
      </c>
    </row>
    <row r="380" spans="1:14" ht="15.75">
      <c r="A380" s="6">
        <v>2271</v>
      </c>
      <c r="B380" s="5" t="s">
        <v>12</v>
      </c>
      <c r="C380" s="66"/>
      <c r="D380" s="63">
        <v>0</v>
      </c>
      <c r="E380" s="66">
        <f t="shared" si="44"/>
        <v>0</v>
      </c>
      <c r="F380" s="66">
        <v>0</v>
      </c>
      <c r="G380" s="66"/>
      <c r="H380" s="66">
        <f t="shared" si="45"/>
        <v>0</v>
      </c>
      <c r="I380" s="66">
        <v>0</v>
      </c>
      <c r="J380" s="66"/>
      <c r="K380" s="66">
        <f t="shared" si="46"/>
        <v>0</v>
      </c>
      <c r="L380" s="66">
        <v>0</v>
      </c>
      <c r="M380" s="66"/>
      <c r="N380" s="66">
        <f t="shared" si="47"/>
        <v>0</v>
      </c>
    </row>
    <row r="381" spans="1:14" ht="15.75">
      <c r="A381" s="6">
        <v>2272</v>
      </c>
      <c r="B381" s="5" t="s">
        <v>41</v>
      </c>
      <c r="C381" s="66"/>
      <c r="D381" s="63">
        <v>2.175</v>
      </c>
      <c r="E381" s="66">
        <f t="shared" si="44"/>
        <v>2.175</v>
      </c>
      <c r="F381" s="66">
        <v>1.837</v>
      </c>
      <c r="G381" s="66"/>
      <c r="H381" s="66">
        <f t="shared" si="45"/>
        <v>1.837</v>
      </c>
      <c r="I381" s="66">
        <v>1.946</v>
      </c>
      <c r="J381" s="66"/>
      <c r="K381" s="66">
        <f t="shared" si="46"/>
        <v>1.946</v>
      </c>
      <c r="L381" s="66">
        <v>2.055</v>
      </c>
      <c r="M381" s="66"/>
      <c r="N381" s="66">
        <f t="shared" si="47"/>
        <v>2.055</v>
      </c>
    </row>
    <row r="382" spans="1:14" ht="15.75">
      <c r="A382" s="6">
        <v>2273</v>
      </c>
      <c r="B382" s="5" t="s">
        <v>13</v>
      </c>
      <c r="C382" s="66"/>
      <c r="D382" s="63">
        <v>26.952</v>
      </c>
      <c r="E382" s="66">
        <f t="shared" si="44"/>
        <v>26.952</v>
      </c>
      <c r="F382" s="66">
        <v>28.507</v>
      </c>
      <c r="G382" s="66"/>
      <c r="H382" s="66">
        <f t="shared" si="45"/>
        <v>28.507</v>
      </c>
      <c r="I382" s="66">
        <v>30.192</v>
      </c>
      <c r="J382" s="66"/>
      <c r="K382" s="66">
        <f t="shared" si="46"/>
        <v>30.192</v>
      </c>
      <c r="L382" s="66">
        <v>31.889</v>
      </c>
      <c r="M382" s="66"/>
      <c r="N382" s="66">
        <f t="shared" si="47"/>
        <v>31.889</v>
      </c>
    </row>
    <row r="383" spans="1:14" ht="15.75">
      <c r="A383" s="6">
        <v>2274</v>
      </c>
      <c r="B383" s="5" t="s">
        <v>14</v>
      </c>
      <c r="C383" s="66"/>
      <c r="D383" s="63">
        <v>361.266</v>
      </c>
      <c r="E383" s="66">
        <f t="shared" si="44"/>
        <v>361.266</v>
      </c>
      <c r="F383" s="66">
        <v>349.1</v>
      </c>
      <c r="G383" s="66"/>
      <c r="H383" s="66">
        <f t="shared" si="45"/>
        <v>349.1</v>
      </c>
      <c r="I383" s="66">
        <v>369.732</v>
      </c>
      <c r="J383" s="66"/>
      <c r="K383" s="66">
        <f t="shared" si="46"/>
        <v>369.732</v>
      </c>
      <c r="L383" s="66">
        <v>390.511</v>
      </c>
      <c r="M383" s="66"/>
      <c r="N383" s="66">
        <f t="shared" si="47"/>
        <v>390.511</v>
      </c>
    </row>
    <row r="384" spans="1:14" ht="15.75">
      <c r="A384" s="6">
        <v>2275</v>
      </c>
      <c r="B384" s="5" t="s">
        <v>15</v>
      </c>
      <c r="C384" s="66"/>
      <c r="D384" s="66"/>
      <c r="E384" s="66">
        <f t="shared" si="44"/>
        <v>0</v>
      </c>
      <c r="F384" s="66"/>
      <c r="G384" s="66"/>
      <c r="H384" s="66">
        <f t="shared" si="45"/>
        <v>0</v>
      </c>
      <c r="I384" s="66">
        <v>0</v>
      </c>
      <c r="J384" s="66"/>
      <c r="K384" s="66">
        <f t="shared" si="46"/>
        <v>0</v>
      </c>
      <c r="L384" s="66">
        <v>0</v>
      </c>
      <c r="M384" s="66"/>
      <c r="N384" s="66">
        <f t="shared" si="47"/>
        <v>0</v>
      </c>
    </row>
    <row r="385" spans="1:14" ht="30">
      <c r="A385" s="6">
        <v>2280</v>
      </c>
      <c r="B385" s="19" t="s">
        <v>16</v>
      </c>
      <c r="C385" s="66">
        <f>C386+C387</f>
        <v>0</v>
      </c>
      <c r="D385" s="66">
        <f>D386+D387</f>
        <v>0</v>
      </c>
      <c r="E385" s="66">
        <f t="shared" si="44"/>
        <v>0</v>
      </c>
      <c r="F385" s="66">
        <f>F386+F387</f>
        <v>1.5</v>
      </c>
      <c r="G385" s="66">
        <f>G386+G387</f>
        <v>0</v>
      </c>
      <c r="H385" s="66">
        <f t="shared" si="45"/>
        <v>1.5</v>
      </c>
      <c r="I385" s="66">
        <f>I386+I387</f>
        <v>1.622</v>
      </c>
      <c r="J385" s="66">
        <f>J386+J387</f>
        <v>0</v>
      </c>
      <c r="K385" s="66">
        <f t="shared" si="46"/>
        <v>1.622</v>
      </c>
      <c r="L385" s="66">
        <f>L386+L387</f>
        <v>1.711</v>
      </c>
      <c r="M385" s="66">
        <f>M386+M387</f>
        <v>0</v>
      </c>
      <c r="N385" s="66">
        <f t="shared" si="47"/>
        <v>1.711</v>
      </c>
    </row>
    <row r="386" spans="1:14" ht="30">
      <c r="A386" s="6">
        <v>2281</v>
      </c>
      <c r="B386" s="19" t="s">
        <v>42</v>
      </c>
      <c r="C386" s="66"/>
      <c r="D386" s="66"/>
      <c r="E386" s="66">
        <f t="shared" si="44"/>
        <v>0</v>
      </c>
      <c r="F386" s="66"/>
      <c r="G386" s="66"/>
      <c r="H386" s="66">
        <f t="shared" si="45"/>
        <v>0</v>
      </c>
      <c r="I386" s="66"/>
      <c r="J386" s="66"/>
      <c r="K386" s="66">
        <f t="shared" si="46"/>
        <v>0</v>
      </c>
      <c r="L386" s="66"/>
      <c r="M386" s="66"/>
      <c r="N386" s="66">
        <f t="shared" si="47"/>
        <v>0</v>
      </c>
    </row>
    <row r="387" spans="1:14" ht="30">
      <c r="A387" s="6">
        <v>2282</v>
      </c>
      <c r="B387" s="19" t="s">
        <v>17</v>
      </c>
      <c r="C387" s="66"/>
      <c r="D387" s="66"/>
      <c r="E387" s="66">
        <f t="shared" si="44"/>
        <v>0</v>
      </c>
      <c r="F387" s="66">
        <v>1.5</v>
      </c>
      <c r="G387" s="66"/>
      <c r="H387" s="66">
        <f t="shared" si="45"/>
        <v>1.5</v>
      </c>
      <c r="I387" s="66">
        <v>1.622</v>
      </c>
      <c r="J387" s="66"/>
      <c r="K387" s="66">
        <f t="shared" si="46"/>
        <v>1.622</v>
      </c>
      <c r="L387" s="66">
        <v>1.711</v>
      </c>
      <c r="M387" s="66"/>
      <c r="N387" s="66">
        <f t="shared" si="47"/>
        <v>1.711</v>
      </c>
    </row>
    <row r="388" spans="1:14" ht="15.75">
      <c r="A388" s="17">
        <v>2400</v>
      </c>
      <c r="B388" s="13" t="s">
        <v>43</v>
      </c>
      <c r="C388" s="67">
        <f>C389+C390</f>
        <v>0</v>
      </c>
      <c r="D388" s="67">
        <f>D389+D390</f>
        <v>0</v>
      </c>
      <c r="E388" s="67">
        <f t="shared" si="44"/>
        <v>0</v>
      </c>
      <c r="F388" s="67">
        <f>F389+F390</f>
        <v>0</v>
      </c>
      <c r="G388" s="67">
        <f>G389+G390</f>
        <v>0</v>
      </c>
      <c r="H388" s="67">
        <f t="shared" si="45"/>
        <v>0</v>
      </c>
      <c r="I388" s="67">
        <f>I389+I390</f>
        <v>0</v>
      </c>
      <c r="J388" s="67">
        <f>J389+J390</f>
        <v>0</v>
      </c>
      <c r="K388" s="67">
        <f t="shared" si="46"/>
        <v>0</v>
      </c>
      <c r="L388" s="67">
        <f>L389+L390</f>
        <v>0</v>
      </c>
      <c r="M388" s="67">
        <f>M389+M390</f>
        <v>0</v>
      </c>
      <c r="N388" s="67">
        <f t="shared" si="47"/>
        <v>0</v>
      </c>
    </row>
    <row r="389" spans="1:14" ht="15.75">
      <c r="A389" s="6">
        <v>2410</v>
      </c>
      <c r="B389" s="5" t="s">
        <v>44</v>
      </c>
      <c r="C389" s="66"/>
      <c r="D389" s="66"/>
      <c r="E389" s="66">
        <f t="shared" si="44"/>
        <v>0</v>
      </c>
      <c r="F389" s="66"/>
      <c r="G389" s="66"/>
      <c r="H389" s="66">
        <f t="shared" si="45"/>
        <v>0</v>
      </c>
      <c r="I389" s="66"/>
      <c r="J389" s="66"/>
      <c r="K389" s="66">
        <f t="shared" si="46"/>
        <v>0</v>
      </c>
      <c r="L389" s="66"/>
      <c r="M389" s="66"/>
      <c r="N389" s="66">
        <f t="shared" si="47"/>
        <v>0</v>
      </c>
    </row>
    <row r="390" spans="1:14" ht="15.75">
      <c r="A390" s="6">
        <v>2420</v>
      </c>
      <c r="B390" s="5" t="s">
        <v>45</v>
      </c>
      <c r="C390" s="66"/>
      <c r="D390" s="66"/>
      <c r="E390" s="66">
        <f t="shared" si="44"/>
        <v>0</v>
      </c>
      <c r="F390" s="66"/>
      <c r="G390" s="66"/>
      <c r="H390" s="66">
        <f t="shared" si="45"/>
        <v>0</v>
      </c>
      <c r="I390" s="66"/>
      <c r="J390" s="66"/>
      <c r="K390" s="66">
        <f t="shared" si="46"/>
        <v>0</v>
      </c>
      <c r="L390" s="66"/>
      <c r="M390" s="66"/>
      <c r="N390" s="66">
        <f t="shared" si="47"/>
        <v>0</v>
      </c>
    </row>
    <row r="391" spans="1:14" ht="15.75">
      <c r="A391" s="17">
        <v>2600</v>
      </c>
      <c r="B391" s="13" t="s">
        <v>46</v>
      </c>
      <c r="C391" s="67">
        <f>C392+C393+C394</f>
        <v>0</v>
      </c>
      <c r="D391" s="67">
        <f>D392+D393+D394</f>
        <v>0</v>
      </c>
      <c r="E391" s="67">
        <f t="shared" si="44"/>
        <v>0</v>
      </c>
      <c r="F391" s="67">
        <f>F392+F393+F394</f>
        <v>0</v>
      </c>
      <c r="G391" s="67">
        <f>G392+G393+G394</f>
        <v>0</v>
      </c>
      <c r="H391" s="67">
        <f t="shared" si="45"/>
        <v>0</v>
      </c>
      <c r="I391" s="67">
        <f>I392+I393+I394</f>
        <v>0</v>
      </c>
      <c r="J391" s="67">
        <f>J392+J393+J394</f>
        <v>0</v>
      </c>
      <c r="K391" s="67">
        <f t="shared" si="46"/>
        <v>0</v>
      </c>
      <c r="L391" s="67">
        <f>L392+L393+L394</f>
        <v>0</v>
      </c>
      <c r="M391" s="67">
        <f>M392+M393+M394</f>
        <v>0</v>
      </c>
      <c r="N391" s="67">
        <f t="shared" si="47"/>
        <v>0</v>
      </c>
    </row>
    <row r="392" spans="1:14" ht="30">
      <c r="A392" s="6">
        <v>2610</v>
      </c>
      <c r="B392" s="19" t="s">
        <v>47</v>
      </c>
      <c r="C392" s="66"/>
      <c r="D392" s="66"/>
      <c r="E392" s="66">
        <f t="shared" si="44"/>
        <v>0</v>
      </c>
      <c r="F392" s="66"/>
      <c r="G392" s="66"/>
      <c r="H392" s="66">
        <f t="shared" si="45"/>
        <v>0</v>
      </c>
      <c r="I392" s="66"/>
      <c r="J392" s="66"/>
      <c r="K392" s="66">
        <f t="shared" si="46"/>
        <v>0</v>
      </c>
      <c r="L392" s="66"/>
      <c r="M392" s="66"/>
      <c r="N392" s="66">
        <f t="shared" si="47"/>
        <v>0</v>
      </c>
    </row>
    <row r="393" spans="1:14" ht="30">
      <c r="A393" s="6">
        <v>2620</v>
      </c>
      <c r="B393" s="19" t="s">
        <v>48</v>
      </c>
      <c r="C393" s="66"/>
      <c r="D393" s="66"/>
      <c r="E393" s="66">
        <f t="shared" si="44"/>
        <v>0</v>
      </c>
      <c r="F393" s="66"/>
      <c r="G393" s="66"/>
      <c r="H393" s="66">
        <f t="shared" si="45"/>
        <v>0</v>
      </c>
      <c r="I393" s="66"/>
      <c r="J393" s="66"/>
      <c r="K393" s="66">
        <f t="shared" si="46"/>
        <v>0</v>
      </c>
      <c r="L393" s="66"/>
      <c r="M393" s="66"/>
      <c r="N393" s="66">
        <f t="shared" si="47"/>
        <v>0</v>
      </c>
    </row>
    <row r="394" spans="1:14" ht="30">
      <c r="A394" s="6">
        <v>2630</v>
      </c>
      <c r="B394" s="19" t="s">
        <v>49</v>
      </c>
      <c r="C394" s="66"/>
      <c r="D394" s="66"/>
      <c r="E394" s="66">
        <f t="shared" si="44"/>
        <v>0</v>
      </c>
      <c r="F394" s="66"/>
      <c r="G394" s="66"/>
      <c r="H394" s="66">
        <f t="shared" si="45"/>
        <v>0</v>
      </c>
      <c r="I394" s="66"/>
      <c r="J394" s="66"/>
      <c r="K394" s="66">
        <f t="shared" si="46"/>
        <v>0</v>
      </c>
      <c r="L394" s="66"/>
      <c r="M394" s="66"/>
      <c r="N394" s="66">
        <f t="shared" si="47"/>
        <v>0</v>
      </c>
    </row>
    <row r="395" spans="1:14" ht="15.75">
      <c r="A395" s="17">
        <v>2700</v>
      </c>
      <c r="B395" s="13" t="s">
        <v>50</v>
      </c>
      <c r="C395" s="67">
        <f>C396+C397+C398</f>
        <v>0</v>
      </c>
      <c r="D395" s="67">
        <f>D396+D397+D398</f>
        <v>0</v>
      </c>
      <c r="E395" s="67">
        <f t="shared" si="44"/>
        <v>0</v>
      </c>
      <c r="F395" s="67">
        <f>F396+F397+F398</f>
        <v>0</v>
      </c>
      <c r="G395" s="67">
        <f>G396+G397+G398</f>
        <v>0</v>
      </c>
      <c r="H395" s="67">
        <f t="shared" si="45"/>
        <v>0</v>
      </c>
      <c r="I395" s="67">
        <f>I396+I397+I398</f>
        <v>0</v>
      </c>
      <c r="J395" s="67">
        <f>J396+J397+J398</f>
        <v>0</v>
      </c>
      <c r="K395" s="67">
        <f t="shared" si="46"/>
        <v>0</v>
      </c>
      <c r="L395" s="67">
        <f>L396+L397+L398</f>
        <v>0</v>
      </c>
      <c r="M395" s="67">
        <f>M396+M397+M398</f>
        <v>0</v>
      </c>
      <c r="N395" s="67">
        <f t="shared" si="47"/>
        <v>0</v>
      </c>
    </row>
    <row r="396" spans="1:14" ht="15.75">
      <c r="A396" s="6">
        <v>2710</v>
      </c>
      <c r="B396" s="5" t="s">
        <v>18</v>
      </c>
      <c r="C396" s="66"/>
      <c r="D396" s="66"/>
      <c r="E396" s="66">
        <f t="shared" si="44"/>
        <v>0</v>
      </c>
      <c r="F396" s="66"/>
      <c r="G396" s="66"/>
      <c r="H396" s="66">
        <f t="shared" si="45"/>
        <v>0</v>
      </c>
      <c r="I396" s="66"/>
      <c r="J396" s="66"/>
      <c r="K396" s="66">
        <f t="shared" si="46"/>
        <v>0</v>
      </c>
      <c r="L396" s="66"/>
      <c r="M396" s="66"/>
      <c r="N396" s="66">
        <f t="shared" si="47"/>
        <v>0</v>
      </c>
    </row>
    <row r="397" spans="1:14" ht="15.75">
      <c r="A397" s="6">
        <v>2720</v>
      </c>
      <c r="B397" s="5" t="s">
        <v>19</v>
      </c>
      <c r="C397" s="66"/>
      <c r="D397" s="66"/>
      <c r="E397" s="66">
        <f t="shared" si="44"/>
        <v>0</v>
      </c>
      <c r="F397" s="66"/>
      <c r="G397" s="66"/>
      <c r="H397" s="66">
        <f t="shared" si="45"/>
        <v>0</v>
      </c>
      <c r="I397" s="66"/>
      <c r="J397" s="66"/>
      <c r="K397" s="66">
        <f t="shared" si="46"/>
        <v>0</v>
      </c>
      <c r="L397" s="66"/>
      <c r="M397" s="66"/>
      <c r="N397" s="66">
        <f t="shared" si="47"/>
        <v>0</v>
      </c>
    </row>
    <row r="398" spans="1:14" ht="15.75">
      <c r="A398" s="6">
        <v>2730</v>
      </c>
      <c r="B398" s="5" t="s">
        <v>51</v>
      </c>
      <c r="C398" s="66"/>
      <c r="D398" s="66"/>
      <c r="E398" s="66">
        <f t="shared" si="44"/>
        <v>0</v>
      </c>
      <c r="F398" s="66"/>
      <c r="G398" s="66"/>
      <c r="H398" s="66">
        <f t="shared" si="45"/>
        <v>0</v>
      </c>
      <c r="I398" s="66"/>
      <c r="J398" s="66"/>
      <c r="K398" s="66">
        <f t="shared" si="46"/>
        <v>0</v>
      </c>
      <c r="L398" s="66"/>
      <c r="M398" s="66"/>
      <c r="N398" s="66">
        <f t="shared" si="47"/>
        <v>0</v>
      </c>
    </row>
    <row r="399" spans="1:14" ht="15.75">
      <c r="A399" s="17">
        <v>2800</v>
      </c>
      <c r="B399" s="13" t="s">
        <v>9</v>
      </c>
      <c r="C399" s="67"/>
      <c r="D399" s="65">
        <v>10.703</v>
      </c>
      <c r="E399" s="67">
        <f t="shared" si="44"/>
        <v>10.703</v>
      </c>
      <c r="F399" s="67">
        <v>0</v>
      </c>
      <c r="G399" s="67"/>
      <c r="H399" s="67">
        <f t="shared" si="45"/>
        <v>0</v>
      </c>
      <c r="I399" s="67">
        <v>0</v>
      </c>
      <c r="J399" s="67"/>
      <c r="K399" s="67">
        <f t="shared" si="46"/>
        <v>0</v>
      </c>
      <c r="L399" s="67">
        <v>0</v>
      </c>
      <c r="M399" s="67"/>
      <c r="N399" s="67">
        <f t="shared" si="47"/>
        <v>0</v>
      </c>
    </row>
    <row r="400" spans="1:14" ht="15.75">
      <c r="A400" s="17">
        <v>2900</v>
      </c>
      <c r="B400" s="13" t="s">
        <v>28</v>
      </c>
      <c r="C400" s="67"/>
      <c r="D400" s="67"/>
      <c r="E400" s="67">
        <f t="shared" si="44"/>
        <v>0</v>
      </c>
      <c r="F400" s="67"/>
      <c r="G400" s="67"/>
      <c r="H400" s="67">
        <f t="shared" si="45"/>
        <v>0</v>
      </c>
      <c r="I400" s="67"/>
      <c r="J400" s="67"/>
      <c r="K400" s="67">
        <f t="shared" si="46"/>
        <v>0</v>
      </c>
      <c r="L400" s="67"/>
      <c r="M400" s="67"/>
      <c r="N400" s="67">
        <f t="shared" si="47"/>
        <v>0</v>
      </c>
    </row>
    <row r="401" spans="1:14" ht="15.75">
      <c r="A401" s="17">
        <v>3000</v>
      </c>
      <c r="B401" s="13" t="s">
        <v>20</v>
      </c>
      <c r="C401" s="67">
        <f>C402+C416</f>
        <v>0</v>
      </c>
      <c r="D401" s="67">
        <f>D402+D416</f>
        <v>0</v>
      </c>
      <c r="E401" s="67">
        <f t="shared" si="44"/>
        <v>0</v>
      </c>
      <c r="F401" s="67">
        <f>F402+F416</f>
        <v>0</v>
      </c>
      <c r="G401" s="67">
        <f>G402+G416</f>
        <v>0</v>
      </c>
      <c r="H401" s="67">
        <f t="shared" si="45"/>
        <v>0</v>
      </c>
      <c r="I401" s="67">
        <f>I402+I416</f>
        <v>0</v>
      </c>
      <c r="J401" s="67">
        <f>J402+J416</f>
        <v>0</v>
      </c>
      <c r="K401" s="67">
        <f t="shared" si="46"/>
        <v>0</v>
      </c>
      <c r="L401" s="67">
        <f>L402+L416</f>
        <v>0</v>
      </c>
      <c r="M401" s="67">
        <f>M402+M416</f>
        <v>0</v>
      </c>
      <c r="N401" s="67">
        <f t="shared" si="47"/>
        <v>0</v>
      </c>
    </row>
    <row r="402" spans="1:14" ht="15.75">
      <c r="A402" s="17">
        <v>3100</v>
      </c>
      <c r="B402" s="13" t="s">
        <v>52</v>
      </c>
      <c r="C402" s="67">
        <f>C403+C404+C407+C410+C414+C415</f>
        <v>0</v>
      </c>
      <c r="D402" s="67">
        <f>D403+D404+D407+D410+D414+D415</f>
        <v>0</v>
      </c>
      <c r="E402" s="67">
        <f t="shared" si="44"/>
        <v>0</v>
      </c>
      <c r="F402" s="67">
        <f>F403+F404+F407+F410+F414+F415</f>
        <v>0</v>
      </c>
      <c r="G402" s="67">
        <f>G403+G404+G407+G410+G414+G415</f>
        <v>0</v>
      </c>
      <c r="H402" s="67">
        <f t="shared" si="45"/>
        <v>0</v>
      </c>
      <c r="I402" s="67">
        <f>I403+I404+I407+I410+I414+I415</f>
        <v>0</v>
      </c>
      <c r="J402" s="67">
        <f>J403+J404+J407+J410+J414+J415</f>
        <v>0</v>
      </c>
      <c r="K402" s="67">
        <f t="shared" si="46"/>
        <v>0</v>
      </c>
      <c r="L402" s="67">
        <f>L403+L404+L407+L410+L414+L415</f>
        <v>0</v>
      </c>
      <c r="M402" s="67">
        <f>M403+M404+M407+M410+M414+M415</f>
        <v>0</v>
      </c>
      <c r="N402" s="67">
        <f t="shared" si="47"/>
        <v>0</v>
      </c>
    </row>
    <row r="403" spans="1:14" ht="30">
      <c r="A403" s="6">
        <v>3110</v>
      </c>
      <c r="B403" s="19" t="s">
        <v>53</v>
      </c>
      <c r="C403" s="66"/>
      <c r="D403" s="66"/>
      <c r="E403" s="66">
        <f t="shared" si="44"/>
        <v>0</v>
      </c>
      <c r="F403" s="66"/>
      <c r="G403" s="66"/>
      <c r="H403" s="66">
        <f t="shared" si="45"/>
        <v>0</v>
      </c>
      <c r="I403" s="66"/>
      <c r="J403" s="66"/>
      <c r="K403" s="66">
        <f t="shared" si="46"/>
        <v>0</v>
      </c>
      <c r="L403" s="66"/>
      <c r="M403" s="66"/>
      <c r="N403" s="66">
        <f t="shared" si="47"/>
        <v>0</v>
      </c>
    </row>
    <row r="404" spans="1:14" ht="15.75">
      <c r="A404" s="6">
        <v>3120</v>
      </c>
      <c r="B404" s="19" t="s">
        <v>21</v>
      </c>
      <c r="C404" s="66">
        <f>C405+C406</f>
        <v>0</v>
      </c>
      <c r="D404" s="66">
        <f>D405+D406</f>
        <v>0</v>
      </c>
      <c r="E404" s="66">
        <f t="shared" si="44"/>
        <v>0</v>
      </c>
      <c r="F404" s="66">
        <f>F405+F406</f>
        <v>0</v>
      </c>
      <c r="G404" s="66">
        <f>G405+G406</f>
        <v>0</v>
      </c>
      <c r="H404" s="66">
        <f t="shared" si="45"/>
        <v>0</v>
      </c>
      <c r="I404" s="66">
        <f>I405+I406</f>
        <v>0</v>
      </c>
      <c r="J404" s="66">
        <f>J405+J406</f>
        <v>0</v>
      </c>
      <c r="K404" s="66">
        <f t="shared" si="46"/>
        <v>0</v>
      </c>
      <c r="L404" s="66">
        <f>L405+L406</f>
        <v>0</v>
      </c>
      <c r="M404" s="66">
        <f>M405+M406</f>
        <v>0</v>
      </c>
      <c r="N404" s="66">
        <f t="shared" si="47"/>
        <v>0</v>
      </c>
    </row>
    <row r="405" spans="1:14" ht="15.75">
      <c r="A405" s="6">
        <v>3121</v>
      </c>
      <c r="B405" s="19" t="s">
        <v>54</v>
      </c>
      <c r="C405" s="66"/>
      <c r="D405" s="66"/>
      <c r="E405" s="66">
        <f t="shared" si="44"/>
        <v>0</v>
      </c>
      <c r="F405" s="66"/>
      <c r="G405" s="66"/>
      <c r="H405" s="66">
        <f t="shared" si="45"/>
        <v>0</v>
      </c>
      <c r="I405" s="66"/>
      <c r="J405" s="66"/>
      <c r="K405" s="66">
        <f t="shared" si="46"/>
        <v>0</v>
      </c>
      <c r="L405" s="66"/>
      <c r="M405" s="66"/>
      <c r="N405" s="66">
        <f t="shared" si="47"/>
        <v>0</v>
      </c>
    </row>
    <row r="406" spans="1:14" ht="15.75">
      <c r="A406" s="6">
        <v>3122</v>
      </c>
      <c r="B406" s="19" t="s">
        <v>55</v>
      </c>
      <c r="C406" s="66"/>
      <c r="D406" s="66"/>
      <c r="E406" s="66">
        <f t="shared" si="44"/>
        <v>0</v>
      </c>
      <c r="F406" s="66"/>
      <c r="G406" s="66"/>
      <c r="H406" s="66">
        <f t="shared" si="45"/>
        <v>0</v>
      </c>
      <c r="I406" s="66"/>
      <c r="J406" s="66"/>
      <c r="K406" s="66">
        <f t="shared" si="46"/>
        <v>0</v>
      </c>
      <c r="L406" s="66"/>
      <c r="M406" s="66"/>
      <c r="N406" s="66">
        <f t="shared" si="47"/>
        <v>0</v>
      </c>
    </row>
    <row r="407" spans="1:14" ht="15.75">
      <c r="A407" s="6">
        <v>3130</v>
      </c>
      <c r="B407" s="19" t="s">
        <v>22</v>
      </c>
      <c r="C407" s="66">
        <f>C408+C409</f>
        <v>0</v>
      </c>
      <c r="D407" s="66">
        <f>D408+D409</f>
        <v>0</v>
      </c>
      <c r="E407" s="66">
        <f t="shared" si="44"/>
        <v>0</v>
      </c>
      <c r="F407" s="66">
        <f>F408+F409</f>
        <v>0</v>
      </c>
      <c r="G407" s="66">
        <f>G408+G409</f>
        <v>0</v>
      </c>
      <c r="H407" s="66">
        <f t="shared" si="45"/>
        <v>0</v>
      </c>
      <c r="I407" s="66">
        <f>I408+I409</f>
        <v>0</v>
      </c>
      <c r="J407" s="66">
        <f>J408+J409</f>
        <v>0</v>
      </c>
      <c r="K407" s="66">
        <f t="shared" si="46"/>
        <v>0</v>
      </c>
      <c r="L407" s="66">
        <f>L408+L409</f>
        <v>0</v>
      </c>
      <c r="M407" s="66">
        <f>M408+M409</f>
        <v>0</v>
      </c>
      <c r="N407" s="66">
        <f t="shared" si="47"/>
        <v>0</v>
      </c>
    </row>
    <row r="408" spans="1:14" ht="15.75">
      <c r="A408" s="6">
        <v>3131</v>
      </c>
      <c r="B408" s="19" t="s">
        <v>56</v>
      </c>
      <c r="C408" s="66"/>
      <c r="D408" s="66"/>
      <c r="E408" s="66">
        <f t="shared" si="44"/>
        <v>0</v>
      </c>
      <c r="F408" s="66"/>
      <c r="G408" s="66"/>
      <c r="H408" s="66">
        <f t="shared" si="45"/>
        <v>0</v>
      </c>
      <c r="I408" s="66"/>
      <c r="J408" s="66"/>
      <c r="K408" s="66">
        <f t="shared" si="46"/>
        <v>0</v>
      </c>
      <c r="L408" s="66"/>
      <c r="M408" s="66"/>
      <c r="N408" s="66">
        <f t="shared" si="47"/>
        <v>0</v>
      </c>
    </row>
    <row r="409" spans="1:14" ht="15.75">
      <c r="A409" s="6">
        <v>3132</v>
      </c>
      <c r="B409" s="19" t="s">
        <v>23</v>
      </c>
      <c r="C409" s="66"/>
      <c r="D409" s="66"/>
      <c r="E409" s="66">
        <f t="shared" si="44"/>
        <v>0</v>
      </c>
      <c r="F409" s="66"/>
      <c r="G409" s="66"/>
      <c r="H409" s="66">
        <f t="shared" si="45"/>
        <v>0</v>
      </c>
      <c r="I409" s="66"/>
      <c r="J409" s="66"/>
      <c r="K409" s="66">
        <f t="shared" si="46"/>
        <v>0</v>
      </c>
      <c r="L409" s="66"/>
      <c r="M409" s="66"/>
      <c r="N409" s="66">
        <f t="shared" si="47"/>
        <v>0</v>
      </c>
    </row>
    <row r="410" spans="1:14" ht="15.75">
      <c r="A410" s="6">
        <v>3140</v>
      </c>
      <c r="B410" s="19" t="s">
        <v>24</v>
      </c>
      <c r="C410" s="66">
        <f>C411+C412+C413</f>
        <v>0</v>
      </c>
      <c r="D410" s="66">
        <f>D411+D412+D413</f>
        <v>0</v>
      </c>
      <c r="E410" s="66">
        <f t="shared" si="44"/>
        <v>0</v>
      </c>
      <c r="F410" s="66">
        <f>F411+F412+F413</f>
        <v>0</v>
      </c>
      <c r="G410" s="66">
        <f>G411+G412+G413</f>
        <v>0</v>
      </c>
      <c r="H410" s="66">
        <f t="shared" si="45"/>
        <v>0</v>
      </c>
      <c r="I410" s="66">
        <f>I411+I412+I413</f>
        <v>0</v>
      </c>
      <c r="J410" s="66">
        <f>J411+J412+J413</f>
        <v>0</v>
      </c>
      <c r="K410" s="66">
        <f t="shared" si="46"/>
        <v>0</v>
      </c>
      <c r="L410" s="66">
        <f>L411+L412+L413</f>
        <v>0</v>
      </c>
      <c r="M410" s="66">
        <f>M411+M412+M413</f>
        <v>0</v>
      </c>
      <c r="N410" s="66">
        <f t="shared" si="47"/>
        <v>0</v>
      </c>
    </row>
    <row r="411" spans="1:14" ht="15.75">
      <c r="A411" s="6">
        <v>3141</v>
      </c>
      <c r="B411" s="19" t="s">
        <v>57</v>
      </c>
      <c r="C411" s="66"/>
      <c r="D411" s="66"/>
      <c r="E411" s="66">
        <f t="shared" si="44"/>
        <v>0</v>
      </c>
      <c r="F411" s="66"/>
      <c r="G411" s="66"/>
      <c r="H411" s="66">
        <f t="shared" si="45"/>
        <v>0</v>
      </c>
      <c r="I411" s="66"/>
      <c r="J411" s="66"/>
      <c r="K411" s="66">
        <f t="shared" si="46"/>
        <v>0</v>
      </c>
      <c r="L411" s="66"/>
      <c r="M411" s="66"/>
      <c r="N411" s="66">
        <f t="shared" si="47"/>
        <v>0</v>
      </c>
    </row>
    <row r="412" spans="1:14" ht="15.75">
      <c r="A412" s="6">
        <v>3142</v>
      </c>
      <c r="B412" s="19" t="s">
        <v>58</v>
      </c>
      <c r="C412" s="66"/>
      <c r="D412" s="66"/>
      <c r="E412" s="66">
        <f t="shared" si="44"/>
        <v>0</v>
      </c>
      <c r="F412" s="66"/>
      <c r="G412" s="66"/>
      <c r="H412" s="66">
        <f t="shared" si="45"/>
        <v>0</v>
      </c>
      <c r="I412" s="66"/>
      <c r="J412" s="66"/>
      <c r="K412" s="66">
        <f t="shared" si="46"/>
        <v>0</v>
      </c>
      <c r="L412" s="66"/>
      <c r="M412" s="66"/>
      <c r="N412" s="66">
        <f t="shared" si="47"/>
        <v>0</v>
      </c>
    </row>
    <row r="413" spans="1:14" ht="15.75">
      <c r="A413" s="6">
        <v>3143</v>
      </c>
      <c r="B413" s="19" t="s">
        <v>59</v>
      </c>
      <c r="C413" s="66"/>
      <c r="D413" s="66"/>
      <c r="E413" s="66">
        <f t="shared" si="44"/>
        <v>0</v>
      </c>
      <c r="F413" s="66"/>
      <c r="G413" s="66"/>
      <c r="H413" s="66">
        <f t="shared" si="45"/>
        <v>0</v>
      </c>
      <c r="I413" s="66"/>
      <c r="J413" s="66"/>
      <c r="K413" s="66">
        <f t="shared" si="46"/>
        <v>0</v>
      </c>
      <c r="L413" s="66"/>
      <c r="M413" s="66"/>
      <c r="N413" s="66">
        <f t="shared" si="47"/>
        <v>0</v>
      </c>
    </row>
    <row r="414" spans="1:14" ht="15.75">
      <c r="A414" s="6">
        <v>3150</v>
      </c>
      <c r="B414" s="19" t="s">
        <v>60</v>
      </c>
      <c r="C414" s="66"/>
      <c r="D414" s="66"/>
      <c r="E414" s="66">
        <f t="shared" si="44"/>
        <v>0</v>
      </c>
      <c r="F414" s="66"/>
      <c r="G414" s="66"/>
      <c r="H414" s="66">
        <f t="shared" si="45"/>
        <v>0</v>
      </c>
      <c r="I414" s="66"/>
      <c r="J414" s="66"/>
      <c r="K414" s="66">
        <f t="shared" si="46"/>
        <v>0</v>
      </c>
      <c r="L414" s="66"/>
      <c r="M414" s="66"/>
      <c r="N414" s="66">
        <f t="shared" si="47"/>
        <v>0</v>
      </c>
    </row>
    <row r="415" spans="1:14" ht="15.75">
      <c r="A415" s="6">
        <v>3160</v>
      </c>
      <c r="B415" s="19" t="s">
        <v>61</v>
      </c>
      <c r="C415" s="66"/>
      <c r="D415" s="66"/>
      <c r="E415" s="66">
        <f t="shared" si="44"/>
        <v>0</v>
      </c>
      <c r="F415" s="66"/>
      <c r="G415" s="66"/>
      <c r="H415" s="66">
        <f t="shared" si="45"/>
        <v>0</v>
      </c>
      <c r="I415" s="66"/>
      <c r="J415" s="66"/>
      <c r="K415" s="66">
        <f t="shared" si="46"/>
        <v>0</v>
      </c>
      <c r="L415" s="66"/>
      <c r="M415" s="66"/>
      <c r="N415" s="66">
        <f t="shared" si="47"/>
        <v>0</v>
      </c>
    </row>
    <row r="416" spans="1:14" ht="15.75">
      <c r="A416" s="17">
        <v>3200</v>
      </c>
      <c r="B416" s="20" t="s">
        <v>25</v>
      </c>
      <c r="C416" s="67">
        <f>C417+C418+C419+C420</f>
        <v>0</v>
      </c>
      <c r="D416" s="67">
        <f>D417+D418+D419+D420</f>
        <v>0</v>
      </c>
      <c r="E416" s="67">
        <f t="shared" si="44"/>
        <v>0</v>
      </c>
      <c r="F416" s="67">
        <f>F417+F418+F419+F420</f>
        <v>0</v>
      </c>
      <c r="G416" s="67">
        <f>G417+G418+G419+G420</f>
        <v>0</v>
      </c>
      <c r="H416" s="67">
        <f t="shared" si="45"/>
        <v>0</v>
      </c>
      <c r="I416" s="67">
        <f>I417+I418+I419+I420</f>
        <v>0</v>
      </c>
      <c r="J416" s="67">
        <f>J417+J418+J419+J420</f>
        <v>0</v>
      </c>
      <c r="K416" s="67">
        <f t="shared" si="46"/>
        <v>0</v>
      </c>
      <c r="L416" s="67">
        <f>L417+L418+L419+L420</f>
        <v>0</v>
      </c>
      <c r="M416" s="67">
        <f>M417+M418+M419+M420</f>
        <v>0</v>
      </c>
      <c r="N416" s="67">
        <f t="shared" si="47"/>
        <v>0</v>
      </c>
    </row>
    <row r="417" spans="1:14" ht="30">
      <c r="A417" s="6">
        <v>3210</v>
      </c>
      <c r="B417" s="19" t="s">
        <v>26</v>
      </c>
      <c r="C417" s="66"/>
      <c r="D417" s="66"/>
      <c r="E417" s="66">
        <f t="shared" si="44"/>
        <v>0</v>
      </c>
      <c r="F417" s="66"/>
      <c r="G417" s="66"/>
      <c r="H417" s="66">
        <f t="shared" si="45"/>
        <v>0</v>
      </c>
      <c r="I417" s="66"/>
      <c r="J417" s="66"/>
      <c r="K417" s="66">
        <f t="shared" si="46"/>
        <v>0</v>
      </c>
      <c r="L417" s="66"/>
      <c r="M417" s="66"/>
      <c r="N417" s="66">
        <f t="shared" si="47"/>
        <v>0</v>
      </c>
    </row>
    <row r="418" spans="1:14" ht="30">
      <c r="A418" s="6">
        <v>3220</v>
      </c>
      <c r="B418" s="19" t="s">
        <v>62</v>
      </c>
      <c r="C418" s="66"/>
      <c r="D418" s="66"/>
      <c r="E418" s="66">
        <f t="shared" si="44"/>
        <v>0</v>
      </c>
      <c r="F418" s="66"/>
      <c r="G418" s="66"/>
      <c r="H418" s="66">
        <f t="shared" si="45"/>
        <v>0</v>
      </c>
      <c r="I418" s="66"/>
      <c r="J418" s="66"/>
      <c r="K418" s="66">
        <f t="shared" si="46"/>
        <v>0</v>
      </c>
      <c r="L418" s="66"/>
      <c r="M418" s="66"/>
      <c r="N418" s="66">
        <f t="shared" si="47"/>
        <v>0</v>
      </c>
    </row>
    <row r="419" spans="1:14" ht="30">
      <c r="A419" s="6">
        <v>3230</v>
      </c>
      <c r="B419" s="19" t="s">
        <v>63</v>
      </c>
      <c r="C419" s="66"/>
      <c r="D419" s="66"/>
      <c r="E419" s="66">
        <f t="shared" si="44"/>
        <v>0</v>
      </c>
      <c r="F419" s="66"/>
      <c r="G419" s="66"/>
      <c r="H419" s="66">
        <f t="shared" si="45"/>
        <v>0</v>
      </c>
      <c r="I419" s="66"/>
      <c r="J419" s="66"/>
      <c r="K419" s="66">
        <f t="shared" si="46"/>
        <v>0</v>
      </c>
      <c r="L419" s="66"/>
      <c r="M419" s="66"/>
      <c r="N419" s="66">
        <f t="shared" si="47"/>
        <v>0</v>
      </c>
    </row>
    <row r="420" spans="1:14" ht="15.75">
      <c r="A420" s="6">
        <v>3240</v>
      </c>
      <c r="B420" s="19" t="s">
        <v>27</v>
      </c>
      <c r="C420" s="66"/>
      <c r="D420" s="66"/>
      <c r="E420" s="66">
        <f t="shared" si="44"/>
        <v>0</v>
      </c>
      <c r="F420" s="66"/>
      <c r="G420" s="66"/>
      <c r="H420" s="66">
        <f t="shared" si="45"/>
        <v>0</v>
      </c>
      <c r="I420" s="66"/>
      <c r="J420" s="66"/>
      <c r="K420" s="66">
        <f t="shared" si="46"/>
        <v>0</v>
      </c>
      <c r="L420" s="66"/>
      <c r="M420" s="66"/>
      <c r="N420" s="66">
        <f t="shared" si="47"/>
        <v>0</v>
      </c>
    </row>
    <row r="421" spans="1:14" ht="15.75">
      <c r="A421" s="6"/>
      <c r="B421" s="19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</row>
    <row r="422" spans="1:14" ht="15.75">
      <c r="A422" s="51" t="s">
        <v>79</v>
      </c>
      <c r="B422" s="52" t="s">
        <v>73</v>
      </c>
      <c r="C422" s="76">
        <f>C424+C459</f>
        <v>0</v>
      </c>
      <c r="D422" s="76">
        <f>D424+D459</f>
        <v>205.196</v>
      </c>
      <c r="E422" s="76">
        <f>C422+D422</f>
        <v>205.196</v>
      </c>
      <c r="F422" s="76">
        <f>F424+F459</f>
        <v>311.551</v>
      </c>
      <c r="G422" s="76">
        <f>G424+G459</f>
        <v>0</v>
      </c>
      <c r="H422" s="76">
        <f>F422+G422</f>
        <v>311.551</v>
      </c>
      <c r="I422" s="76">
        <f>I424+I459</f>
        <v>347.122</v>
      </c>
      <c r="J422" s="76">
        <f>J424+J459</f>
        <v>0</v>
      </c>
      <c r="K422" s="76">
        <f>I422+J422</f>
        <v>347.122</v>
      </c>
      <c r="L422" s="76">
        <f>L424+L459</f>
        <v>382.993</v>
      </c>
      <c r="M422" s="76">
        <f>M424+M459</f>
        <v>0</v>
      </c>
      <c r="N422" s="76">
        <f>L422+M422</f>
        <v>382.993</v>
      </c>
    </row>
    <row r="423" spans="1:14" ht="15.75">
      <c r="A423" s="40"/>
      <c r="B423" s="44" t="s">
        <v>0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</row>
    <row r="424" spans="1:14" ht="15.75">
      <c r="A424" s="17">
        <v>2000</v>
      </c>
      <c r="B424" s="13" t="s">
        <v>5</v>
      </c>
      <c r="C424" s="67">
        <f>C425+C430+C446+C449+C453+C457+C458</f>
        <v>0</v>
      </c>
      <c r="D424" s="67">
        <f>D425+D430+D446+D449+D453+D457+D458+D459</f>
        <v>205.196</v>
      </c>
      <c r="E424" s="67">
        <f>C424+D424</f>
        <v>205.196</v>
      </c>
      <c r="F424" s="67">
        <f>F425+F430+F446+F449+F453+F457+F458+F459</f>
        <v>311.551</v>
      </c>
      <c r="G424" s="67">
        <f>G425+G430+G446+G449+G453+G457+G458+G459</f>
        <v>0</v>
      </c>
      <c r="H424" s="67">
        <f>F424+G424</f>
        <v>311.551</v>
      </c>
      <c r="I424" s="67">
        <f>I425+I430+I446+I449+I453+I457+I458+I459</f>
        <v>347.122</v>
      </c>
      <c r="J424" s="67">
        <f>J425+J430+J446+J449+J453+J457+J458+J459</f>
        <v>0</v>
      </c>
      <c r="K424" s="67">
        <f>I424+J424</f>
        <v>347.122</v>
      </c>
      <c r="L424" s="67">
        <f>L425+L430+L446+L449+L453+L457+L458+L459</f>
        <v>382.993</v>
      </c>
      <c r="M424" s="67">
        <f>M425+M430+M446+M449+M453+M457+M458+M459</f>
        <v>0</v>
      </c>
      <c r="N424" s="67">
        <f>L424+M424</f>
        <v>382.993</v>
      </c>
    </row>
    <row r="425" spans="1:14" ht="15.75">
      <c r="A425" s="17">
        <v>2100</v>
      </c>
      <c r="B425" s="13" t="s">
        <v>33</v>
      </c>
      <c r="C425" s="67">
        <f>C427+C429</f>
        <v>0</v>
      </c>
      <c r="D425" s="67">
        <f>D427+D429</f>
        <v>202.196</v>
      </c>
      <c r="E425" s="67">
        <f aca="true" t="shared" si="48" ref="E425:E478">C425+D425</f>
        <v>202.196</v>
      </c>
      <c r="F425" s="67">
        <f>F427+F429</f>
        <v>308.191</v>
      </c>
      <c r="G425" s="67">
        <f>G427+G429</f>
        <v>0</v>
      </c>
      <c r="H425" s="67">
        <f aca="true" t="shared" si="49" ref="H425:H478">F425+G425</f>
        <v>308.191</v>
      </c>
      <c r="I425" s="67">
        <f>I427+I429</f>
        <v>343.49</v>
      </c>
      <c r="J425" s="67">
        <f>J427+J429</f>
        <v>0</v>
      </c>
      <c r="K425" s="67">
        <f aca="true" t="shared" si="50" ref="K425:K478">I425+J425</f>
        <v>343.49</v>
      </c>
      <c r="L425" s="67">
        <f>L427+L429</f>
        <v>379.161</v>
      </c>
      <c r="M425" s="67">
        <f>M427+M429</f>
        <v>0</v>
      </c>
      <c r="N425" s="67">
        <f aca="true" t="shared" si="51" ref="N425:N478">L425+M425</f>
        <v>379.161</v>
      </c>
    </row>
    <row r="426" spans="1:14" ht="15.75">
      <c r="A426" s="6">
        <v>2110</v>
      </c>
      <c r="B426" s="5" t="s">
        <v>34</v>
      </c>
      <c r="C426" s="66">
        <f>C427</f>
        <v>0</v>
      </c>
      <c r="D426" s="66">
        <f>D427</f>
        <v>148.347</v>
      </c>
      <c r="E426" s="66">
        <f t="shared" si="48"/>
        <v>148.347</v>
      </c>
      <c r="F426" s="66">
        <f>F427</f>
        <v>226.112</v>
      </c>
      <c r="G426" s="66">
        <f>G427</f>
        <v>0</v>
      </c>
      <c r="H426" s="66">
        <f t="shared" si="49"/>
        <v>226.112</v>
      </c>
      <c r="I426" s="66">
        <f>I427</f>
        <v>252.01</v>
      </c>
      <c r="J426" s="66">
        <f>J427</f>
        <v>0</v>
      </c>
      <c r="K426" s="66">
        <f t="shared" si="50"/>
        <v>252.01</v>
      </c>
      <c r="L426" s="66">
        <f>L427</f>
        <v>278.181</v>
      </c>
      <c r="M426" s="66">
        <f>M427</f>
        <v>0</v>
      </c>
      <c r="N426" s="66">
        <f t="shared" si="51"/>
        <v>278.181</v>
      </c>
    </row>
    <row r="427" spans="1:14" ht="15.75">
      <c r="A427" s="6">
        <v>2111</v>
      </c>
      <c r="B427" s="5" t="s">
        <v>6</v>
      </c>
      <c r="C427" s="66"/>
      <c r="D427" s="64">
        <v>148.347</v>
      </c>
      <c r="E427" s="66">
        <f t="shared" si="48"/>
        <v>148.347</v>
      </c>
      <c r="F427" s="66">
        <v>226.112</v>
      </c>
      <c r="G427" s="66"/>
      <c r="H427" s="66">
        <f t="shared" si="49"/>
        <v>226.112</v>
      </c>
      <c r="I427" s="66">
        <v>252.01</v>
      </c>
      <c r="J427" s="66"/>
      <c r="K427" s="66">
        <f t="shared" si="50"/>
        <v>252.01</v>
      </c>
      <c r="L427" s="66">
        <v>278.181</v>
      </c>
      <c r="M427" s="66"/>
      <c r="N427" s="66">
        <f t="shared" si="51"/>
        <v>278.181</v>
      </c>
    </row>
    <row r="428" spans="1:14" ht="15.75">
      <c r="A428" s="6">
        <v>2112</v>
      </c>
      <c r="B428" s="5" t="s">
        <v>35</v>
      </c>
      <c r="C428" s="66"/>
      <c r="D428" s="66"/>
      <c r="E428" s="66">
        <f t="shared" si="48"/>
        <v>0</v>
      </c>
      <c r="F428" s="66"/>
      <c r="G428" s="66"/>
      <c r="H428" s="66">
        <f t="shared" si="49"/>
        <v>0</v>
      </c>
      <c r="I428" s="66"/>
      <c r="J428" s="66"/>
      <c r="K428" s="66">
        <f t="shared" si="50"/>
        <v>0</v>
      </c>
      <c r="L428" s="66"/>
      <c r="M428" s="66"/>
      <c r="N428" s="66">
        <f t="shared" si="51"/>
        <v>0</v>
      </c>
    </row>
    <row r="429" spans="1:14" ht="15.75">
      <c r="A429" s="6">
        <v>2120</v>
      </c>
      <c r="B429" s="5" t="s">
        <v>36</v>
      </c>
      <c r="C429" s="66"/>
      <c r="D429" s="64">
        <v>53.849</v>
      </c>
      <c r="E429" s="66">
        <f t="shared" si="48"/>
        <v>53.849</v>
      </c>
      <c r="F429" s="66">
        <v>82.079</v>
      </c>
      <c r="G429" s="66"/>
      <c r="H429" s="66">
        <f t="shared" si="49"/>
        <v>82.079</v>
      </c>
      <c r="I429" s="66">
        <v>91.48</v>
      </c>
      <c r="J429" s="66"/>
      <c r="K429" s="66">
        <f t="shared" si="50"/>
        <v>91.48</v>
      </c>
      <c r="L429" s="66">
        <v>100.98</v>
      </c>
      <c r="M429" s="66"/>
      <c r="N429" s="66">
        <f t="shared" si="51"/>
        <v>100.98</v>
      </c>
    </row>
    <row r="430" spans="1:14" ht="15.75">
      <c r="A430" s="17">
        <v>2200</v>
      </c>
      <c r="B430" s="13" t="s">
        <v>37</v>
      </c>
      <c r="C430" s="67">
        <f>C431+C432+C433+C434+C435+C436+C437+C443</f>
        <v>0</v>
      </c>
      <c r="D430" s="67">
        <f>D431+D432+D433+D434+D435+D436+D437+D443</f>
        <v>3</v>
      </c>
      <c r="E430" s="67">
        <f t="shared" si="48"/>
        <v>3</v>
      </c>
      <c r="F430" s="67">
        <f>F431+F432+F433+F434+F435+F436+F437+F443</f>
        <v>3.36</v>
      </c>
      <c r="G430" s="67">
        <f>G431+G432+G433+G434+G435+G436+G437+G443</f>
        <v>0</v>
      </c>
      <c r="H430" s="67">
        <f t="shared" si="49"/>
        <v>3.36</v>
      </c>
      <c r="I430" s="67">
        <f>I431+I432+I433+I434+I435+I436+I437+I443</f>
        <v>3.632</v>
      </c>
      <c r="J430" s="67">
        <f>J431+J432+J433+J434+J435+J436+J437+J443</f>
        <v>0</v>
      </c>
      <c r="K430" s="67">
        <f t="shared" si="50"/>
        <v>3.632</v>
      </c>
      <c r="L430" s="67">
        <f>L431+L432+L433+L434+L435+L436+L437+L443</f>
        <v>3.832</v>
      </c>
      <c r="M430" s="67">
        <f>M431+M432+M433+M434+M435+M436+M437+M443</f>
        <v>0</v>
      </c>
      <c r="N430" s="67">
        <f t="shared" si="51"/>
        <v>3.832</v>
      </c>
    </row>
    <row r="431" spans="1:14" ht="15.75">
      <c r="A431" s="6">
        <v>2210</v>
      </c>
      <c r="B431" s="5" t="s">
        <v>38</v>
      </c>
      <c r="C431" s="66"/>
      <c r="D431" s="63">
        <v>3</v>
      </c>
      <c r="E431" s="66">
        <f t="shared" si="48"/>
        <v>3</v>
      </c>
      <c r="F431" s="66">
        <v>3.36</v>
      </c>
      <c r="G431" s="66"/>
      <c r="H431" s="66">
        <f t="shared" si="49"/>
        <v>3.36</v>
      </c>
      <c r="I431" s="66">
        <v>3.632</v>
      </c>
      <c r="J431" s="66"/>
      <c r="K431" s="66">
        <f t="shared" si="50"/>
        <v>3.632</v>
      </c>
      <c r="L431" s="66">
        <v>3.832</v>
      </c>
      <c r="M431" s="66"/>
      <c r="N431" s="66">
        <f t="shared" si="51"/>
        <v>3.832</v>
      </c>
    </row>
    <row r="432" spans="1:14" ht="15.75">
      <c r="A432" s="6">
        <v>2220</v>
      </c>
      <c r="B432" s="5" t="s">
        <v>39</v>
      </c>
      <c r="C432" s="66"/>
      <c r="D432" s="63">
        <v>0</v>
      </c>
      <c r="E432" s="66">
        <f t="shared" si="48"/>
        <v>0</v>
      </c>
      <c r="F432" s="66"/>
      <c r="G432" s="66"/>
      <c r="H432" s="66">
        <f t="shared" si="49"/>
        <v>0</v>
      </c>
      <c r="I432" s="66"/>
      <c r="J432" s="66"/>
      <c r="K432" s="66">
        <f t="shared" si="50"/>
        <v>0</v>
      </c>
      <c r="L432" s="66"/>
      <c r="M432" s="66"/>
      <c r="N432" s="66">
        <f t="shared" si="51"/>
        <v>0</v>
      </c>
    </row>
    <row r="433" spans="1:14" ht="15.75">
      <c r="A433" s="6">
        <v>2230</v>
      </c>
      <c r="B433" s="5" t="s">
        <v>7</v>
      </c>
      <c r="C433" s="66"/>
      <c r="D433" s="63">
        <v>0</v>
      </c>
      <c r="E433" s="66">
        <f t="shared" si="48"/>
        <v>0</v>
      </c>
      <c r="F433" s="66"/>
      <c r="G433" s="66"/>
      <c r="H433" s="66">
        <f t="shared" si="49"/>
        <v>0</v>
      </c>
      <c r="I433" s="66"/>
      <c r="J433" s="66"/>
      <c r="K433" s="66">
        <f t="shared" si="50"/>
        <v>0</v>
      </c>
      <c r="L433" s="66"/>
      <c r="M433" s="66"/>
      <c r="N433" s="66">
        <f t="shared" si="51"/>
        <v>0</v>
      </c>
    </row>
    <row r="434" spans="1:14" ht="15.75">
      <c r="A434" s="6">
        <v>2240</v>
      </c>
      <c r="B434" s="5" t="s">
        <v>8</v>
      </c>
      <c r="C434" s="66"/>
      <c r="D434" s="63">
        <v>0</v>
      </c>
      <c r="E434" s="66">
        <f t="shared" si="48"/>
        <v>0</v>
      </c>
      <c r="F434" s="66"/>
      <c r="G434" s="66"/>
      <c r="H434" s="66">
        <f t="shared" si="49"/>
        <v>0</v>
      </c>
      <c r="I434" s="66"/>
      <c r="J434" s="66"/>
      <c r="K434" s="66">
        <f t="shared" si="50"/>
        <v>0</v>
      </c>
      <c r="L434" s="66"/>
      <c r="M434" s="66"/>
      <c r="N434" s="66">
        <f t="shared" si="51"/>
        <v>0</v>
      </c>
    </row>
    <row r="435" spans="1:14" ht="15.75">
      <c r="A435" s="6">
        <v>2250</v>
      </c>
      <c r="B435" s="5" t="s">
        <v>10</v>
      </c>
      <c r="C435" s="66"/>
      <c r="D435" s="63"/>
      <c r="E435" s="66">
        <f t="shared" si="48"/>
        <v>0</v>
      </c>
      <c r="F435" s="66"/>
      <c r="G435" s="66"/>
      <c r="H435" s="66">
        <f t="shared" si="49"/>
        <v>0</v>
      </c>
      <c r="I435" s="66"/>
      <c r="J435" s="66"/>
      <c r="K435" s="66">
        <f t="shared" si="50"/>
        <v>0</v>
      </c>
      <c r="L435" s="66"/>
      <c r="M435" s="66"/>
      <c r="N435" s="66">
        <f t="shared" si="51"/>
        <v>0</v>
      </c>
    </row>
    <row r="436" spans="1:14" ht="15.75">
      <c r="A436" s="6">
        <v>2260</v>
      </c>
      <c r="B436" s="5" t="s">
        <v>40</v>
      </c>
      <c r="C436" s="66"/>
      <c r="D436" s="66"/>
      <c r="E436" s="66">
        <f t="shared" si="48"/>
        <v>0</v>
      </c>
      <c r="F436" s="66"/>
      <c r="G436" s="66"/>
      <c r="H436" s="66">
        <f t="shared" si="49"/>
        <v>0</v>
      </c>
      <c r="I436" s="66"/>
      <c r="J436" s="66"/>
      <c r="K436" s="66">
        <f t="shared" si="50"/>
        <v>0</v>
      </c>
      <c r="L436" s="66"/>
      <c r="M436" s="66"/>
      <c r="N436" s="66">
        <f t="shared" si="51"/>
        <v>0</v>
      </c>
    </row>
    <row r="437" spans="1:14" ht="15.75">
      <c r="A437" s="6">
        <v>2270</v>
      </c>
      <c r="B437" s="5" t="s">
        <v>11</v>
      </c>
      <c r="C437" s="66">
        <f>C438+C439+C440+C441+C442</f>
        <v>0</v>
      </c>
      <c r="D437" s="66">
        <f>D438+D439+D440+D441+D442</f>
        <v>0</v>
      </c>
      <c r="E437" s="66">
        <f t="shared" si="48"/>
        <v>0</v>
      </c>
      <c r="F437" s="66">
        <f>F438+F439+F440+F441+F442</f>
        <v>0</v>
      </c>
      <c r="G437" s="66">
        <f>G438+G439+G440+G441+G442</f>
        <v>0</v>
      </c>
      <c r="H437" s="66">
        <f t="shared" si="49"/>
        <v>0</v>
      </c>
      <c r="I437" s="66">
        <f>I438+I439+I440+I441+I442</f>
        <v>0</v>
      </c>
      <c r="J437" s="66">
        <f>J438+J439+J440+J441+J442</f>
        <v>0</v>
      </c>
      <c r="K437" s="66">
        <f t="shared" si="50"/>
        <v>0</v>
      </c>
      <c r="L437" s="66">
        <f>L438+L439+L440+L441+L442</f>
        <v>0</v>
      </c>
      <c r="M437" s="66">
        <f>M438+M439+M440+M441+M442</f>
        <v>0</v>
      </c>
      <c r="N437" s="66">
        <f t="shared" si="51"/>
        <v>0</v>
      </c>
    </row>
    <row r="438" spans="1:14" ht="15.75">
      <c r="A438" s="6">
        <v>2271</v>
      </c>
      <c r="B438" s="5" t="s">
        <v>12</v>
      </c>
      <c r="C438" s="66"/>
      <c r="D438" s="66"/>
      <c r="E438" s="66">
        <f t="shared" si="48"/>
        <v>0</v>
      </c>
      <c r="F438" s="66"/>
      <c r="G438" s="66"/>
      <c r="H438" s="66">
        <f t="shared" si="49"/>
        <v>0</v>
      </c>
      <c r="I438" s="66"/>
      <c r="J438" s="66"/>
      <c r="K438" s="66">
        <f t="shared" si="50"/>
        <v>0</v>
      </c>
      <c r="L438" s="66"/>
      <c r="M438" s="66"/>
      <c r="N438" s="66">
        <f t="shared" si="51"/>
        <v>0</v>
      </c>
    </row>
    <row r="439" spans="1:14" ht="15.75">
      <c r="A439" s="6">
        <v>2272</v>
      </c>
      <c r="B439" s="5" t="s">
        <v>41</v>
      </c>
      <c r="C439" s="66"/>
      <c r="D439" s="66"/>
      <c r="E439" s="66">
        <f t="shared" si="48"/>
        <v>0</v>
      </c>
      <c r="F439" s="66"/>
      <c r="G439" s="66"/>
      <c r="H439" s="66">
        <f t="shared" si="49"/>
        <v>0</v>
      </c>
      <c r="I439" s="66"/>
      <c r="J439" s="66"/>
      <c r="K439" s="66">
        <f t="shared" si="50"/>
        <v>0</v>
      </c>
      <c r="L439" s="66"/>
      <c r="M439" s="66"/>
      <c r="N439" s="66">
        <f t="shared" si="51"/>
        <v>0</v>
      </c>
    </row>
    <row r="440" spans="1:14" ht="15.75">
      <c r="A440" s="6">
        <v>2273</v>
      </c>
      <c r="B440" s="5" t="s">
        <v>13</v>
      </c>
      <c r="C440" s="66"/>
      <c r="D440" s="66"/>
      <c r="E440" s="66">
        <f t="shared" si="48"/>
        <v>0</v>
      </c>
      <c r="F440" s="66"/>
      <c r="G440" s="66"/>
      <c r="H440" s="66">
        <f t="shared" si="49"/>
        <v>0</v>
      </c>
      <c r="I440" s="66"/>
      <c r="J440" s="66"/>
      <c r="K440" s="66">
        <f t="shared" si="50"/>
        <v>0</v>
      </c>
      <c r="L440" s="66"/>
      <c r="M440" s="66"/>
      <c r="N440" s="66">
        <f t="shared" si="51"/>
        <v>0</v>
      </c>
    </row>
    <row r="441" spans="1:14" ht="15.75">
      <c r="A441" s="6">
        <v>2274</v>
      </c>
      <c r="B441" s="5" t="s">
        <v>14</v>
      </c>
      <c r="C441" s="66"/>
      <c r="D441" s="66"/>
      <c r="E441" s="66">
        <f t="shared" si="48"/>
        <v>0</v>
      </c>
      <c r="F441" s="66"/>
      <c r="G441" s="66"/>
      <c r="H441" s="66">
        <f t="shared" si="49"/>
        <v>0</v>
      </c>
      <c r="I441" s="66"/>
      <c r="J441" s="66"/>
      <c r="K441" s="66">
        <f t="shared" si="50"/>
        <v>0</v>
      </c>
      <c r="L441" s="66"/>
      <c r="M441" s="66"/>
      <c r="N441" s="66">
        <f t="shared" si="51"/>
        <v>0</v>
      </c>
    </row>
    <row r="442" spans="1:14" ht="15.75">
      <c r="A442" s="6">
        <v>2275</v>
      </c>
      <c r="B442" s="5" t="s">
        <v>15</v>
      </c>
      <c r="C442" s="66"/>
      <c r="D442" s="66"/>
      <c r="E442" s="66">
        <f t="shared" si="48"/>
        <v>0</v>
      </c>
      <c r="F442" s="66"/>
      <c r="G442" s="66"/>
      <c r="H442" s="66">
        <f t="shared" si="49"/>
        <v>0</v>
      </c>
      <c r="I442" s="66"/>
      <c r="J442" s="66"/>
      <c r="K442" s="66">
        <f t="shared" si="50"/>
        <v>0</v>
      </c>
      <c r="L442" s="66"/>
      <c r="M442" s="66"/>
      <c r="N442" s="66">
        <f t="shared" si="51"/>
        <v>0</v>
      </c>
    </row>
    <row r="443" spans="1:14" ht="30">
      <c r="A443" s="6">
        <v>2280</v>
      </c>
      <c r="B443" s="19" t="s">
        <v>16</v>
      </c>
      <c r="C443" s="66">
        <f>C444+C445</f>
        <v>0</v>
      </c>
      <c r="D443" s="66">
        <f>D444+D445</f>
        <v>0</v>
      </c>
      <c r="E443" s="66">
        <f t="shared" si="48"/>
        <v>0</v>
      </c>
      <c r="F443" s="66">
        <f>F444+F445</f>
        <v>0</v>
      </c>
      <c r="G443" s="66">
        <f>G444+G445</f>
        <v>0</v>
      </c>
      <c r="H443" s="66">
        <f t="shared" si="49"/>
        <v>0</v>
      </c>
      <c r="I443" s="66">
        <f>I444+I445</f>
        <v>0</v>
      </c>
      <c r="J443" s="66">
        <f>J444+J445</f>
        <v>0</v>
      </c>
      <c r="K443" s="66">
        <f t="shared" si="50"/>
        <v>0</v>
      </c>
      <c r="L443" s="66">
        <f>L444+L445</f>
        <v>0</v>
      </c>
      <c r="M443" s="66">
        <f>M444+M445</f>
        <v>0</v>
      </c>
      <c r="N443" s="66">
        <f t="shared" si="51"/>
        <v>0</v>
      </c>
    </row>
    <row r="444" spans="1:14" ht="30">
      <c r="A444" s="6">
        <v>2281</v>
      </c>
      <c r="B444" s="19" t="s">
        <v>42</v>
      </c>
      <c r="C444" s="66"/>
      <c r="D444" s="66"/>
      <c r="E444" s="66">
        <f t="shared" si="48"/>
        <v>0</v>
      </c>
      <c r="F444" s="66"/>
      <c r="G444" s="66"/>
      <c r="H444" s="66">
        <f t="shared" si="49"/>
        <v>0</v>
      </c>
      <c r="I444" s="66"/>
      <c r="J444" s="66"/>
      <c r="K444" s="66">
        <f t="shared" si="50"/>
        <v>0</v>
      </c>
      <c r="L444" s="66"/>
      <c r="M444" s="66"/>
      <c r="N444" s="66">
        <f t="shared" si="51"/>
        <v>0</v>
      </c>
    </row>
    <row r="445" spans="1:14" ht="30">
      <c r="A445" s="6">
        <v>2282</v>
      </c>
      <c r="B445" s="19" t="s">
        <v>17</v>
      </c>
      <c r="C445" s="66"/>
      <c r="D445" s="66"/>
      <c r="E445" s="66">
        <f t="shared" si="48"/>
        <v>0</v>
      </c>
      <c r="F445" s="66"/>
      <c r="G445" s="66"/>
      <c r="H445" s="66">
        <f t="shared" si="49"/>
        <v>0</v>
      </c>
      <c r="I445" s="66"/>
      <c r="J445" s="66"/>
      <c r="K445" s="66">
        <f t="shared" si="50"/>
        <v>0</v>
      </c>
      <c r="L445" s="66"/>
      <c r="M445" s="66"/>
      <c r="N445" s="66">
        <f t="shared" si="51"/>
        <v>0</v>
      </c>
    </row>
    <row r="446" spans="1:14" ht="15.75">
      <c r="A446" s="17">
        <v>2400</v>
      </c>
      <c r="B446" s="13" t="s">
        <v>43</v>
      </c>
      <c r="C446" s="67">
        <f>C447+C448</f>
        <v>0</v>
      </c>
      <c r="D446" s="67">
        <f>D447+D448</f>
        <v>0</v>
      </c>
      <c r="E446" s="67">
        <f t="shared" si="48"/>
        <v>0</v>
      </c>
      <c r="F446" s="67">
        <f>F447+F448</f>
        <v>0</v>
      </c>
      <c r="G446" s="67">
        <f>G447+G448</f>
        <v>0</v>
      </c>
      <c r="H446" s="67">
        <f t="shared" si="49"/>
        <v>0</v>
      </c>
      <c r="I446" s="67">
        <f>I447+I448</f>
        <v>0</v>
      </c>
      <c r="J446" s="67">
        <f>J447+J448</f>
        <v>0</v>
      </c>
      <c r="K446" s="67">
        <f t="shared" si="50"/>
        <v>0</v>
      </c>
      <c r="L446" s="67">
        <f>L447+L448</f>
        <v>0</v>
      </c>
      <c r="M446" s="67">
        <f>M447+M448</f>
        <v>0</v>
      </c>
      <c r="N446" s="67">
        <f t="shared" si="51"/>
        <v>0</v>
      </c>
    </row>
    <row r="447" spans="1:14" ht="15.75">
      <c r="A447" s="6">
        <v>2410</v>
      </c>
      <c r="B447" s="5" t="s">
        <v>44</v>
      </c>
      <c r="C447" s="66"/>
      <c r="D447" s="66"/>
      <c r="E447" s="66">
        <f t="shared" si="48"/>
        <v>0</v>
      </c>
      <c r="F447" s="66"/>
      <c r="G447" s="66"/>
      <c r="H447" s="66">
        <f t="shared" si="49"/>
        <v>0</v>
      </c>
      <c r="I447" s="66"/>
      <c r="J447" s="66"/>
      <c r="K447" s="66">
        <f t="shared" si="50"/>
        <v>0</v>
      </c>
      <c r="L447" s="66"/>
      <c r="M447" s="66"/>
      <c r="N447" s="66">
        <f t="shared" si="51"/>
        <v>0</v>
      </c>
    </row>
    <row r="448" spans="1:14" ht="15.75">
      <c r="A448" s="6">
        <v>2420</v>
      </c>
      <c r="B448" s="5" t="s">
        <v>45</v>
      </c>
      <c r="C448" s="66"/>
      <c r="D448" s="66"/>
      <c r="E448" s="66">
        <f t="shared" si="48"/>
        <v>0</v>
      </c>
      <c r="F448" s="66"/>
      <c r="G448" s="66"/>
      <c r="H448" s="66">
        <f t="shared" si="49"/>
        <v>0</v>
      </c>
      <c r="I448" s="66"/>
      <c r="J448" s="66"/>
      <c r="K448" s="66">
        <f t="shared" si="50"/>
        <v>0</v>
      </c>
      <c r="L448" s="66"/>
      <c r="M448" s="66"/>
      <c r="N448" s="66">
        <f t="shared" si="51"/>
        <v>0</v>
      </c>
    </row>
    <row r="449" spans="1:14" ht="15.75">
      <c r="A449" s="17">
        <v>2600</v>
      </c>
      <c r="B449" s="13" t="s">
        <v>46</v>
      </c>
      <c r="C449" s="67">
        <f>C450+C451+C452</f>
        <v>0</v>
      </c>
      <c r="D449" s="67">
        <f>D450+D451+D452</f>
        <v>0</v>
      </c>
      <c r="E449" s="67">
        <f t="shared" si="48"/>
        <v>0</v>
      </c>
      <c r="F449" s="67">
        <f>F450+F451+F452</f>
        <v>0</v>
      </c>
      <c r="G449" s="67">
        <f>G450+G451+G452</f>
        <v>0</v>
      </c>
      <c r="H449" s="67">
        <f t="shared" si="49"/>
        <v>0</v>
      </c>
      <c r="I449" s="67">
        <f>I450+I451+I452</f>
        <v>0</v>
      </c>
      <c r="J449" s="67">
        <f>J450+J451+J452</f>
        <v>0</v>
      </c>
      <c r="K449" s="67">
        <f t="shared" si="50"/>
        <v>0</v>
      </c>
      <c r="L449" s="67">
        <f>L450+L451+L452</f>
        <v>0</v>
      </c>
      <c r="M449" s="67">
        <f>M450+M451+M452</f>
        <v>0</v>
      </c>
      <c r="N449" s="67">
        <f t="shared" si="51"/>
        <v>0</v>
      </c>
    </row>
    <row r="450" spans="1:14" ht="30">
      <c r="A450" s="6">
        <v>2610</v>
      </c>
      <c r="B450" s="19" t="s">
        <v>47</v>
      </c>
      <c r="C450" s="66"/>
      <c r="D450" s="66"/>
      <c r="E450" s="66">
        <f t="shared" si="48"/>
        <v>0</v>
      </c>
      <c r="F450" s="66"/>
      <c r="G450" s="66"/>
      <c r="H450" s="66">
        <f t="shared" si="49"/>
        <v>0</v>
      </c>
      <c r="I450" s="66"/>
      <c r="J450" s="66"/>
      <c r="K450" s="66">
        <f t="shared" si="50"/>
        <v>0</v>
      </c>
      <c r="L450" s="66"/>
      <c r="M450" s="66"/>
      <c r="N450" s="66">
        <f t="shared" si="51"/>
        <v>0</v>
      </c>
    </row>
    <row r="451" spans="1:14" ht="30">
      <c r="A451" s="6">
        <v>2620</v>
      </c>
      <c r="B451" s="19" t="s">
        <v>48</v>
      </c>
      <c r="C451" s="66"/>
      <c r="D451" s="66"/>
      <c r="E451" s="66">
        <f t="shared" si="48"/>
        <v>0</v>
      </c>
      <c r="F451" s="66"/>
      <c r="G451" s="66"/>
      <c r="H451" s="66">
        <f t="shared" si="49"/>
        <v>0</v>
      </c>
      <c r="I451" s="66"/>
      <c r="J451" s="66"/>
      <c r="K451" s="66">
        <f t="shared" si="50"/>
        <v>0</v>
      </c>
      <c r="L451" s="66"/>
      <c r="M451" s="66"/>
      <c r="N451" s="66">
        <f t="shared" si="51"/>
        <v>0</v>
      </c>
    </row>
    <row r="452" spans="1:14" ht="30">
      <c r="A452" s="6">
        <v>2630</v>
      </c>
      <c r="B452" s="19" t="s">
        <v>49</v>
      </c>
      <c r="C452" s="66"/>
      <c r="D452" s="66"/>
      <c r="E452" s="66">
        <f t="shared" si="48"/>
        <v>0</v>
      </c>
      <c r="F452" s="66"/>
      <c r="G452" s="66"/>
      <c r="H452" s="66">
        <f t="shared" si="49"/>
        <v>0</v>
      </c>
      <c r="I452" s="66"/>
      <c r="J452" s="66"/>
      <c r="K452" s="66">
        <f t="shared" si="50"/>
        <v>0</v>
      </c>
      <c r="L452" s="66"/>
      <c r="M452" s="66"/>
      <c r="N452" s="66">
        <f t="shared" si="51"/>
        <v>0</v>
      </c>
    </row>
    <row r="453" spans="1:14" ht="15.75">
      <c r="A453" s="17">
        <v>2700</v>
      </c>
      <c r="B453" s="13" t="s">
        <v>50</v>
      </c>
      <c r="C453" s="67">
        <f>C454+C455+C456</f>
        <v>0</v>
      </c>
      <c r="D453" s="67">
        <f>D454+D455+D456</f>
        <v>0</v>
      </c>
      <c r="E453" s="67">
        <f t="shared" si="48"/>
        <v>0</v>
      </c>
      <c r="F453" s="67">
        <f>F454+F455+F456</f>
        <v>0</v>
      </c>
      <c r="G453" s="67">
        <f>G454+G455+G456</f>
        <v>0</v>
      </c>
      <c r="H453" s="67">
        <f t="shared" si="49"/>
        <v>0</v>
      </c>
      <c r="I453" s="67">
        <f>I454+I455+I456</f>
        <v>0</v>
      </c>
      <c r="J453" s="67">
        <f>J454+J455+J456</f>
        <v>0</v>
      </c>
      <c r="K453" s="67">
        <f t="shared" si="50"/>
        <v>0</v>
      </c>
      <c r="L453" s="67">
        <f>L454+L455+L456</f>
        <v>0</v>
      </c>
      <c r="M453" s="67">
        <f>M454+M455+M456</f>
        <v>0</v>
      </c>
      <c r="N453" s="67">
        <f t="shared" si="51"/>
        <v>0</v>
      </c>
    </row>
    <row r="454" spans="1:14" ht="15.75">
      <c r="A454" s="6">
        <v>2710</v>
      </c>
      <c r="B454" s="5" t="s">
        <v>18</v>
      </c>
      <c r="C454" s="66"/>
      <c r="D454" s="66"/>
      <c r="E454" s="66">
        <f t="shared" si="48"/>
        <v>0</v>
      </c>
      <c r="F454" s="66"/>
      <c r="G454" s="66"/>
      <c r="H454" s="66">
        <f t="shared" si="49"/>
        <v>0</v>
      </c>
      <c r="I454" s="66"/>
      <c r="J454" s="66"/>
      <c r="K454" s="66">
        <f t="shared" si="50"/>
        <v>0</v>
      </c>
      <c r="L454" s="66"/>
      <c r="M454" s="66"/>
      <c r="N454" s="66">
        <f t="shared" si="51"/>
        <v>0</v>
      </c>
    </row>
    <row r="455" spans="1:14" ht="15.75">
      <c r="A455" s="6">
        <v>2720</v>
      </c>
      <c r="B455" s="5" t="s">
        <v>19</v>
      </c>
      <c r="C455" s="66"/>
      <c r="D455" s="66"/>
      <c r="E455" s="66">
        <f t="shared" si="48"/>
        <v>0</v>
      </c>
      <c r="F455" s="66"/>
      <c r="G455" s="66"/>
      <c r="H455" s="66">
        <f t="shared" si="49"/>
        <v>0</v>
      </c>
      <c r="I455" s="66"/>
      <c r="J455" s="66"/>
      <c r="K455" s="66">
        <f t="shared" si="50"/>
        <v>0</v>
      </c>
      <c r="L455" s="66"/>
      <c r="M455" s="66"/>
      <c r="N455" s="66">
        <f t="shared" si="51"/>
        <v>0</v>
      </c>
    </row>
    <row r="456" spans="1:14" ht="15.75">
      <c r="A456" s="6">
        <v>2730</v>
      </c>
      <c r="B456" s="5" t="s">
        <v>51</v>
      </c>
      <c r="C456" s="66"/>
      <c r="D456" s="66"/>
      <c r="E456" s="66">
        <f t="shared" si="48"/>
        <v>0</v>
      </c>
      <c r="F456" s="66"/>
      <c r="G456" s="66"/>
      <c r="H456" s="66">
        <f t="shared" si="49"/>
        <v>0</v>
      </c>
      <c r="I456" s="66"/>
      <c r="J456" s="66"/>
      <c r="K456" s="66">
        <f t="shared" si="50"/>
        <v>0</v>
      </c>
      <c r="L456" s="66"/>
      <c r="M456" s="66"/>
      <c r="N456" s="66">
        <f t="shared" si="51"/>
        <v>0</v>
      </c>
    </row>
    <row r="457" spans="1:14" ht="15.75">
      <c r="A457" s="17">
        <v>2800</v>
      </c>
      <c r="B457" s="13" t="s">
        <v>9</v>
      </c>
      <c r="C457" s="67"/>
      <c r="D457" s="67"/>
      <c r="E457" s="67">
        <f t="shared" si="48"/>
        <v>0</v>
      </c>
      <c r="F457" s="67"/>
      <c r="G457" s="67"/>
      <c r="H457" s="67">
        <f t="shared" si="49"/>
        <v>0</v>
      </c>
      <c r="I457" s="67"/>
      <c r="J457" s="67"/>
      <c r="K457" s="67">
        <f t="shared" si="50"/>
        <v>0</v>
      </c>
      <c r="L457" s="67"/>
      <c r="M457" s="67"/>
      <c r="N457" s="67">
        <f t="shared" si="51"/>
        <v>0</v>
      </c>
    </row>
    <row r="458" spans="1:14" ht="15.75">
      <c r="A458" s="17">
        <v>2900</v>
      </c>
      <c r="B458" s="13" t="s">
        <v>28</v>
      </c>
      <c r="C458" s="67"/>
      <c r="D458" s="67"/>
      <c r="E458" s="67">
        <f t="shared" si="48"/>
        <v>0</v>
      </c>
      <c r="F458" s="67"/>
      <c r="G458" s="67"/>
      <c r="H458" s="67">
        <f t="shared" si="49"/>
        <v>0</v>
      </c>
      <c r="I458" s="67"/>
      <c r="J458" s="67"/>
      <c r="K458" s="67">
        <f t="shared" si="50"/>
        <v>0</v>
      </c>
      <c r="L458" s="67"/>
      <c r="M458" s="67"/>
      <c r="N458" s="67">
        <f t="shared" si="51"/>
        <v>0</v>
      </c>
    </row>
    <row r="459" spans="1:14" ht="15.75">
      <c r="A459" s="17">
        <v>3000</v>
      </c>
      <c r="B459" s="13" t="s">
        <v>20</v>
      </c>
      <c r="C459" s="67">
        <f>C460+C474</f>
        <v>0</v>
      </c>
      <c r="D459" s="67">
        <f>D460+D474</f>
        <v>0</v>
      </c>
      <c r="E459" s="67">
        <f t="shared" si="48"/>
        <v>0</v>
      </c>
      <c r="F459" s="67">
        <f>F460+F474</f>
        <v>0</v>
      </c>
      <c r="G459" s="67">
        <f>G460+G474</f>
        <v>0</v>
      </c>
      <c r="H459" s="67">
        <f t="shared" si="49"/>
        <v>0</v>
      </c>
      <c r="I459" s="67">
        <f>I460+I474</f>
        <v>0</v>
      </c>
      <c r="J459" s="67">
        <f>J460+J474</f>
        <v>0</v>
      </c>
      <c r="K459" s="67">
        <f t="shared" si="50"/>
        <v>0</v>
      </c>
      <c r="L459" s="67">
        <f>L460+L474</f>
        <v>0</v>
      </c>
      <c r="M459" s="67">
        <f>M460+M474</f>
        <v>0</v>
      </c>
      <c r="N459" s="67">
        <f t="shared" si="51"/>
        <v>0</v>
      </c>
    </row>
    <row r="460" spans="1:14" ht="15.75">
      <c r="A460" s="17">
        <v>3100</v>
      </c>
      <c r="B460" s="13" t="s">
        <v>52</v>
      </c>
      <c r="C460" s="67">
        <f>C461+C462+C465+C468+C472+C473</f>
        <v>0</v>
      </c>
      <c r="D460" s="67">
        <f>D461+D462+D465+D468+D472+D473</f>
        <v>0</v>
      </c>
      <c r="E460" s="67">
        <f t="shared" si="48"/>
        <v>0</v>
      </c>
      <c r="F460" s="67">
        <f>F461+F462+F465+F468+F472+F473</f>
        <v>0</v>
      </c>
      <c r="G460" s="67">
        <f>G461+G462+G465+G468+G472+G473</f>
        <v>0</v>
      </c>
      <c r="H460" s="67">
        <f t="shared" si="49"/>
        <v>0</v>
      </c>
      <c r="I460" s="67">
        <f>I461+I462+I465+I468+I472+I473</f>
        <v>0</v>
      </c>
      <c r="J460" s="67">
        <f>J461+J462+J465+J468+J472+J473</f>
        <v>0</v>
      </c>
      <c r="K460" s="67">
        <f t="shared" si="50"/>
        <v>0</v>
      </c>
      <c r="L460" s="67">
        <f>L461+L462+L465+L468+L472+L473</f>
        <v>0</v>
      </c>
      <c r="M460" s="67">
        <f>M461+M462+M465+M468+M472+M473</f>
        <v>0</v>
      </c>
      <c r="N460" s="67">
        <f t="shared" si="51"/>
        <v>0</v>
      </c>
    </row>
    <row r="461" spans="1:14" ht="30">
      <c r="A461" s="6">
        <v>3110</v>
      </c>
      <c r="B461" s="19" t="s">
        <v>53</v>
      </c>
      <c r="C461" s="66"/>
      <c r="D461" s="66"/>
      <c r="E461" s="66">
        <f t="shared" si="48"/>
        <v>0</v>
      </c>
      <c r="F461" s="66"/>
      <c r="G461" s="66"/>
      <c r="H461" s="66">
        <f t="shared" si="49"/>
        <v>0</v>
      </c>
      <c r="I461" s="66"/>
      <c r="J461" s="66"/>
      <c r="K461" s="66">
        <f t="shared" si="50"/>
        <v>0</v>
      </c>
      <c r="L461" s="66"/>
      <c r="M461" s="66"/>
      <c r="N461" s="66">
        <f t="shared" si="51"/>
        <v>0</v>
      </c>
    </row>
    <row r="462" spans="1:14" ht="15.75">
      <c r="A462" s="6">
        <v>3120</v>
      </c>
      <c r="B462" s="19" t="s">
        <v>21</v>
      </c>
      <c r="C462" s="66">
        <f>C463+C464</f>
        <v>0</v>
      </c>
      <c r="D462" s="66">
        <f>D463+D464</f>
        <v>0</v>
      </c>
      <c r="E462" s="66">
        <f t="shared" si="48"/>
        <v>0</v>
      </c>
      <c r="F462" s="66">
        <f>F463+F464</f>
        <v>0</v>
      </c>
      <c r="G462" s="66">
        <f>G463+G464</f>
        <v>0</v>
      </c>
      <c r="H462" s="66">
        <f t="shared" si="49"/>
        <v>0</v>
      </c>
      <c r="I462" s="66">
        <f>I463+I464</f>
        <v>0</v>
      </c>
      <c r="J462" s="66">
        <f>J463+J464</f>
        <v>0</v>
      </c>
      <c r="K462" s="66">
        <f t="shared" si="50"/>
        <v>0</v>
      </c>
      <c r="L462" s="66">
        <f>L463+L464</f>
        <v>0</v>
      </c>
      <c r="M462" s="66">
        <f>M463+M464</f>
        <v>0</v>
      </c>
      <c r="N462" s="66">
        <f t="shared" si="51"/>
        <v>0</v>
      </c>
    </row>
    <row r="463" spans="1:14" ht="15.75">
      <c r="A463" s="6">
        <v>3121</v>
      </c>
      <c r="B463" s="19" t="s">
        <v>54</v>
      </c>
      <c r="C463" s="66"/>
      <c r="D463" s="66"/>
      <c r="E463" s="66">
        <f t="shared" si="48"/>
        <v>0</v>
      </c>
      <c r="F463" s="66"/>
      <c r="G463" s="66"/>
      <c r="H463" s="66">
        <f t="shared" si="49"/>
        <v>0</v>
      </c>
      <c r="I463" s="66"/>
      <c r="J463" s="66"/>
      <c r="K463" s="66">
        <f t="shared" si="50"/>
        <v>0</v>
      </c>
      <c r="L463" s="66"/>
      <c r="M463" s="66"/>
      <c r="N463" s="66">
        <f t="shared" si="51"/>
        <v>0</v>
      </c>
    </row>
    <row r="464" spans="1:14" ht="15.75">
      <c r="A464" s="6">
        <v>3122</v>
      </c>
      <c r="B464" s="19" t="s">
        <v>55</v>
      </c>
      <c r="C464" s="66"/>
      <c r="D464" s="66"/>
      <c r="E464" s="66">
        <f t="shared" si="48"/>
        <v>0</v>
      </c>
      <c r="F464" s="66"/>
      <c r="G464" s="66"/>
      <c r="H464" s="66">
        <f t="shared" si="49"/>
        <v>0</v>
      </c>
      <c r="I464" s="66"/>
      <c r="J464" s="66"/>
      <c r="K464" s="66">
        <f t="shared" si="50"/>
        <v>0</v>
      </c>
      <c r="L464" s="66"/>
      <c r="M464" s="66"/>
      <c r="N464" s="66">
        <f t="shared" si="51"/>
        <v>0</v>
      </c>
    </row>
    <row r="465" spans="1:14" ht="15.75">
      <c r="A465" s="6">
        <v>3130</v>
      </c>
      <c r="B465" s="19" t="s">
        <v>22</v>
      </c>
      <c r="C465" s="66">
        <f>C466+C467</f>
        <v>0</v>
      </c>
      <c r="D465" s="66">
        <f>D466+D467</f>
        <v>0</v>
      </c>
      <c r="E465" s="66">
        <f t="shared" si="48"/>
        <v>0</v>
      </c>
      <c r="F465" s="66">
        <f>F466+F467</f>
        <v>0</v>
      </c>
      <c r="G465" s="66">
        <f>G466+G467</f>
        <v>0</v>
      </c>
      <c r="H465" s="66">
        <f t="shared" si="49"/>
        <v>0</v>
      </c>
      <c r="I465" s="66">
        <f>I466+I467</f>
        <v>0</v>
      </c>
      <c r="J465" s="66">
        <f>J466+J467</f>
        <v>0</v>
      </c>
      <c r="K465" s="66">
        <f t="shared" si="50"/>
        <v>0</v>
      </c>
      <c r="L465" s="66">
        <f>L466+L467</f>
        <v>0</v>
      </c>
      <c r="M465" s="66">
        <f>M466+M467</f>
        <v>0</v>
      </c>
      <c r="N465" s="66">
        <f t="shared" si="51"/>
        <v>0</v>
      </c>
    </row>
    <row r="466" spans="1:14" ht="15.75">
      <c r="A466" s="6">
        <v>3131</v>
      </c>
      <c r="B466" s="19" t="s">
        <v>56</v>
      </c>
      <c r="C466" s="66"/>
      <c r="D466" s="66"/>
      <c r="E466" s="66">
        <f t="shared" si="48"/>
        <v>0</v>
      </c>
      <c r="F466" s="66"/>
      <c r="G466" s="66"/>
      <c r="H466" s="66">
        <f t="shared" si="49"/>
        <v>0</v>
      </c>
      <c r="I466" s="66"/>
      <c r="J466" s="66"/>
      <c r="K466" s="66">
        <f t="shared" si="50"/>
        <v>0</v>
      </c>
      <c r="L466" s="66"/>
      <c r="M466" s="66"/>
      <c r="N466" s="66">
        <f t="shared" si="51"/>
        <v>0</v>
      </c>
    </row>
    <row r="467" spans="1:14" ht="15.75">
      <c r="A467" s="6">
        <v>3132</v>
      </c>
      <c r="B467" s="19" t="s">
        <v>23</v>
      </c>
      <c r="C467" s="66"/>
      <c r="D467" s="66"/>
      <c r="E467" s="66">
        <f t="shared" si="48"/>
        <v>0</v>
      </c>
      <c r="F467" s="66"/>
      <c r="G467" s="66"/>
      <c r="H467" s="66">
        <f t="shared" si="49"/>
        <v>0</v>
      </c>
      <c r="I467" s="66"/>
      <c r="J467" s="66"/>
      <c r="K467" s="66">
        <f t="shared" si="50"/>
        <v>0</v>
      </c>
      <c r="L467" s="66"/>
      <c r="M467" s="66"/>
      <c r="N467" s="66">
        <f t="shared" si="51"/>
        <v>0</v>
      </c>
    </row>
    <row r="468" spans="1:14" ht="15.75">
      <c r="A468" s="6">
        <v>3140</v>
      </c>
      <c r="B468" s="19" t="s">
        <v>24</v>
      </c>
      <c r="C468" s="66">
        <f>C469+C470+C471</f>
        <v>0</v>
      </c>
      <c r="D468" s="66">
        <f>D469+D470+D471</f>
        <v>0</v>
      </c>
      <c r="E468" s="66">
        <f t="shared" si="48"/>
        <v>0</v>
      </c>
      <c r="F468" s="66">
        <f>F469+F470+F471</f>
        <v>0</v>
      </c>
      <c r="G468" s="66">
        <f>G469+G470+G471</f>
        <v>0</v>
      </c>
      <c r="H468" s="66">
        <f t="shared" si="49"/>
        <v>0</v>
      </c>
      <c r="I468" s="66">
        <f>I469+I470+I471</f>
        <v>0</v>
      </c>
      <c r="J468" s="66">
        <f>J469+J470+J471</f>
        <v>0</v>
      </c>
      <c r="K468" s="66">
        <f t="shared" si="50"/>
        <v>0</v>
      </c>
      <c r="L468" s="66">
        <f>L469+L470+L471</f>
        <v>0</v>
      </c>
      <c r="M468" s="66">
        <f>M469+M470+M471</f>
        <v>0</v>
      </c>
      <c r="N468" s="66">
        <f t="shared" si="51"/>
        <v>0</v>
      </c>
    </row>
    <row r="469" spans="1:14" ht="15.75">
      <c r="A469" s="6">
        <v>3141</v>
      </c>
      <c r="B469" s="19" t="s">
        <v>57</v>
      </c>
      <c r="C469" s="66"/>
      <c r="D469" s="66"/>
      <c r="E469" s="66">
        <f t="shared" si="48"/>
        <v>0</v>
      </c>
      <c r="F469" s="66"/>
      <c r="G469" s="66"/>
      <c r="H469" s="66">
        <f t="shared" si="49"/>
        <v>0</v>
      </c>
      <c r="I469" s="66"/>
      <c r="J469" s="66"/>
      <c r="K469" s="66">
        <f t="shared" si="50"/>
        <v>0</v>
      </c>
      <c r="L469" s="66"/>
      <c r="M469" s="66"/>
      <c r="N469" s="66">
        <f t="shared" si="51"/>
        <v>0</v>
      </c>
    </row>
    <row r="470" spans="1:14" ht="15.75">
      <c r="A470" s="6">
        <v>3142</v>
      </c>
      <c r="B470" s="19" t="s">
        <v>58</v>
      </c>
      <c r="C470" s="66"/>
      <c r="D470" s="66"/>
      <c r="E470" s="66">
        <f t="shared" si="48"/>
        <v>0</v>
      </c>
      <c r="F470" s="66"/>
      <c r="G470" s="66"/>
      <c r="H470" s="66">
        <f t="shared" si="49"/>
        <v>0</v>
      </c>
      <c r="I470" s="66"/>
      <c r="J470" s="66"/>
      <c r="K470" s="66">
        <f t="shared" si="50"/>
        <v>0</v>
      </c>
      <c r="L470" s="66"/>
      <c r="M470" s="66"/>
      <c r="N470" s="66">
        <f t="shared" si="51"/>
        <v>0</v>
      </c>
    </row>
    <row r="471" spans="1:14" ht="15.75">
      <c r="A471" s="6">
        <v>3143</v>
      </c>
      <c r="B471" s="19" t="s">
        <v>59</v>
      </c>
      <c r="C471" s="66"/>
      <c r="D471" s="66"/>
      <c r="E471" s="66">
        <f t="shared" si="48"/>
        <v>0</v>
      </c>
      <c r="F471" s="66"/>
      <c r="G471" s="66"/>
      <c r="H471" s="66">
        <f t="shared" si="49"/>
        <v>0</v>
      </c>
      <c r="I471" s="66"/>
      <c r="J471" s="66"/>
      <c r="K471" s="66">
        <f t="shared" si="50"/>
        <v>0</v>
      </c>
      <c r="L471" s="66"/>
      <c r="M471" s="66"/>
      <c r="N471" s="66">
        <f t="shared" si="51"/>
        <v>0</v>
      </c>
    </row>
    <row r="472" spans="1:14" ht="15.75">
      <c r="A472" s="6">
        <v>3150</v>
      </c>
      <c r="B472" s="19" t="s">
        <v>60</v>
      </c>
      <c r="C472" s="66"/>
      <c r="D472" s="66"/>
      <c r="E472" s="66">
        <f t="shared" si="48"/>
        <v>0</v>
      </c>
      <c r="F472" s="66"/>
      <c r="G472" s="66"/>
      <c r="H472" s="66">
        <f t="shared" si="49"/>
        <v>0</v>
      </c>
      <c r="I472" s="66"/>
      <c r="J472" s="66"/>
      <c r="K472" s="66">
        <f t="shared" si="50"/>
        <v>0</v>
      </c>
      <c r="L472" s="66"/>
      <c r="M472" s="66"/>
      <c r="N472" s="66">
        <f t="shared" si="51"/>
        <v>0</v>
      </c>
    </row>
    <row r="473" spans="1:14" ht="15.75">
      <c r="A473" s="6">
        <v>3160</v>
      </c>
      <c r="B473" s="19" t="s">
        <v>61</v>
      </c>
      <c r="C473" s="66"/>
      <c r="D473" s="66"/>
      <c r="E473" s="66">
        <f t="shared" si="48"/>
        <v>0</v>
      </c>
      <c r="F473" s="66"/>
      <c r="G473" s="66"/>
      <c r="H473" s="66">
        <f t="shared" si="49"/>
        <v>0</v>
      </c>
      <c r="I473" s="66"/>
      <c r="J473" s="66"/>
      <c r="K473" s="66">
        <f t="shared" si="50"/>
        <v>0</v>
      </c>
      <c r="L473" s="66"/>
      <c r="M473" s="66"/>
      <c r="N473" s="66">
        <f t="shared" si="51"/>
        <v>0</v>
      </c>
    </row>
    <row r="474" spans="1:14" ht="15.75">
      <c r="A474" s="17">
        <v>3200</v>
      </c>
      <c r="B474" s="20" t="s">
        <v>25</v>
      </c>
      <c r="C474" s="67">
        <f>C475+C476+C477+C478</f>
        <v>0</v>
      </c>
      <c r="D474" s="67">
        <f>D475+D476+D477+D478</f>
        <v>0</v>
      </c>
      <c r="E474" s="67">
        <f t="shared" si="48"/>
        <v>0</v>
      </c>
      <c r="F474" s="67">
        <f>F475+F476+F477+F478</f>
        <v>0</v>
      </c>
      <c r="G474" s="67">
        <f>G475+G476+G477+G478</f>
        <v>0</v>
      </c>
      <c r="H474" s="67">
        <f t="shared" si="49"/>
        <v>0</v>
      </c>
      <c r="I474" s="67">
        <f>I475+I476+I477+I478</f>
        <v>0</v>
      </c>
      <c r="J474" s="67">
        <f>J475+J476+J477+J478</f>
        <v>0</v>
      </c>
      <c r="K474" s="67">
        <f t="shared" si="50"/>
        <v>0</v>
      </c>
      <c r="L474" s="67">
        <f>L475+L476+L477+L478</f>
        <v>0</v>
      </c>
      <c r="M474" s="67">
        <f>M475+M476+M477+M478</f>
        <v>0</v>
      </c>
      <c r="N474" s="67">
        <f t="shared" si="51"/>
        <v>0</v>
      </c>
    </row>
    <row r="475" spans="1:14" ht="30">
      <c r="A475" s="6">
        <v>3210</v>
      </c>
      <c r="B475" s="19" t="s">
        <v>26</v>
      </c>
      <c r="C475" s="66"/>
      <c r="D475" s="66"/>
      <c r="E475" s="66">
        <f t="shared" si="48"/>
        <v>0</v>
      </c>
      <c r="F475" s="66"/>
      <c r="G475" s="66"/>
      <c r="H475" s="66">
        <f t="shared" si="49"/>
        <v>0</v>
      </c>
      <c r="I475" s="66"/>
      <c r="J475" s="66"/>
      <c r="K475" s="66">
        <f t="shared" si="50"/>
        <v>0</v>
      </c>
      <c r="L475" s="66"/>
      <c r="M475" s="66"/>
      <c r="N475" s="66">
        <f t="shared" si="51"/>
        <v>0</v>
      </c>
    </row>
    <row r="476" spans="1:14" ht="30">
      <c r="A476" s="6">
        <v>3220</v>
      </c>
      <c r="B476" s="19" t="s">
        <v>62</v>
      </c>
      <c r="C476" s="66"/>
      <c r="D476" s="66"/>
      <c r="E476" s="66">
        <f t="shared" si="48"/>
        <v>0</v>
      </c>
      <c r="F476" s="66"/>
      <c r="G476" s="66"/>
      <c r="H476" s="66">
        <f t="shared" si="49"/>
        <v>0</v>
      </c>
      <c r="I476" s="66"/>
      <c r="J476" s="66"/>
      <c r="K476" s="66">
        <f t="shared" si="50"/>
        <v>0</v>
      </c>
      <c r="L476" s="66"/>
      <c r="M476" s="66"/>
      <c r="N476" s="66">
        <f t="shared" si="51"/>
        <v>0</v>
      </c>
    </row>
    <row r="477" spans="1:14" ht="30">
      <c r="A477" s="6">
        <v>3230</v>
      </c>
      <c r="B477" s="19" t="s">
        <v>63</v>
      </c>
      <c r="C477" s="66"/>
      <c r="D477" s="66"/>
      <c r="E477" s="66">
        <f t="shared" si="48"/>
        <v>0</v>
      </c>
      <c r="F477" s="66"/>
      <c r="G477" s="66"/>
      <c r="H477" s="66">
        <f t="shared" si="49"/>
        <v>0</v>
      </c>
      <c r="I477" s="66"/>
      <c r="J477" s="66"/>
      <c r="K477" s="66">
        <f t="shared" si="50"/>
        <v>0</v>
      </c>
      <c r="L477" s="66"/>
      <c r="M477" s="66"/>
      <c r="N477" s="66">
        <f t="shared" si="51"/>
        <v>0</v>
      </c>
    </row>
    <row r="478" spans="1:14" ht="15.75">
      <c r="A478" s="6">
        <v>3240</v>
      </c>
      <c r="B478" s="19" t="s">
        <v>27</v>
      </c>
      <c r="C478" s="66"/>
      <c r="D478" s="66"/>
      <c r="E478" s="66">
        <f t="shared" si="48"/>
        <v>0</v>
      </c>
      <c r="F478" s="66"/>
      <c r="G478" s="66"/>
      <c r="H478" s="66">
        <f t="shared" si="49"/>
        <v>0</v>
      </c>
      <c r="I478" s="66"/>
      <c r="J478" s="66"/>
      <c r="K478" s="66">
        <f t="shared" si="50"/>
        <v>0</v>
      </c>
      <c r="L478" s="66"/>
      <c r="M478" s="66"/>
      <c r="N478" s="66">
        <f t="shared" si="51"/>
        <v>0</v>
      </c>
    </row>
    <row r="479" spans="1:14" ht="15.75">
      <c r="A479" s="6"/>
      <c r="B479" s="19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</row>
    <row r="480" spans="1:14" ht="15.75">
      <c r="A480" s="89" t="s">
        <v>75</v>
      </c>
      <c r="B480" s="90" t="s">
        <v>74</v>
      </c>
      <c r="C480" s="91">
        <f>C482+C517</f>
        <v>0</v>
      </c>
      <c r="D480" s="91">
        <f>D482+D517</f>
        <v>900.51</v>
      </c>
      <c r="E480" s="91">
        <f>C480+D480</f>
        <v>900.51</v>
      </c>
      <c r="F480" s="91">
        <f>F482+F517</f>
        <v>996.3199999999999</v>
      </c>
      <c r="G480" s="91">
        <f>G482+G517</f>
        <v>0</v>
      </c>
      <c r="H480" s="91">
        <f>F480+G480</f>
        <v>996.3199999999999</v>
      </c>
      <c r="I480" s="91">
        <f>I482+I517</f>
        <v>1100.3310000000001</v>
      </c>
      <c r="J480" s="91">
        <f>J482+J517</f>
        <v>0</v>
      </c>
      <c r="K480" s="91">
        <f>I480+J480</f>
        <v>1100.3310000000001</v>
      </c>
      <c r="L480" s="91">
        <f>L482+L517</f>
        <v>1200.442</v>
      </c>
      <c r="M480" s="91">
        <f>M482+M517</f>
        <v>0</v>
      </c>
      <c r="N480" s="91">
        <f>L480+M480</f>
        <v>1200.442</v>
      </c>
    </row>
    <row r="481" spans="1:14" ht="15.75">
      <c r="A481" s="40"/>
      <c r="B481" s="44" t="s">
        <v>0</v>
      </c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</row>
    <row r="482" spans="1:14" ht="15.75">
      <c r="A482" s="17">
        <v>2000</v>
      </c>
      <c r="B482" s="13" t="s">
        <v>5</v>
      </c>
      <c r="C482" s="67">
        <f>C483+C488+C504+C507+C511+C515+C516</f>
        <v>0</v>
      </c>
      <c r="D482" s="67">
        <f>D483+D488+D504+D507+D511+D515+D516+D517</f>
        <v>900.51</v>
      </c>
      <c r="E482" s="67">
        <f>C482+D482</f>
        <v>900.51</v>
      </c>
      <c r="F482" s="67">
        <f>F483+F488+F504+F507+F511+F515+F516+F517</f>
        <v>996.3199999999999</v>
      </c>
      <c r="G482" s="67">
        <f>G483+G488+G504+G507+G511+G515+G516+G517</f>
        <v>0</v>
      </c>
      <c r="H482" s="67">
        <f>F482+G482</f>
        <v>996.3199999999999</v>
      </c>
      <c r="I482" s="67">
        <f>I483+I488+I504+I507+I511+I515+I516+I517</f>
        <v>1100.3310000000001</v>
      </c>
      <c r="J482" s="67">
        <f>J483+J488+J504+J507+J511+J515+J516+J517</f>
        <v>0</v>
      </c>
      <c r="K482" s="67">
        <f>I482+J482</f>
        <v>1100.3310000000001</v>
      </c>
      <c r="L482" s="67">
        <f>L483+L488+L504+L507+L511+L515+L516+L517</f>
        <v>1200.442</v>
      </c>
      <c r="M482" s="67">
        <f>M483+M488+M504+M507+M511+M515+M516+M517</f>
        <v>0</v>
      </c>
      <c r="N482" s="67">
        <f>L482+M482</f>
        <v>1200.442</v>
      </c>
    </row>
    <row r="483" spans="1:14" ht="15.75">
      <c r="A483" s="17">
        <v>2100</v>
      </c>
      <c r="B483" s="13" t="s">
        <v>33</v>
      </c>
      <c r="C483" s="67">
        <f>C485+C487</f>
        <v>0</v>
      </c>
      <c r="D483" s="67">
        <f>D485+D487</f>
        <v>773.375</v>
      </c>
      <c r="E483" s="67">
        <f aca="true" t="shared" si="52" ref="E483:E536">C483+D483</f>
        <v>773.375</v>
      </c>
      <c r="F483" s="67">
        <f>F485+F487</f>
        <v>864.516</v>
      </c>
      <c r="G483" s="67">
        <f>G485+G487</f>
        <v>0</v>
      </c>
      <c r="H483" s="67">
        <f aca="true" t="shared" si="53" ref="H483:H536">F483+G483</f>
        <v>864.516</v>
      </c>
      <c r="I483" s="67">
        <f>I485+I487</f>
        <v>959.363</v>
      </c>
      <c r="J483" s="67">
        <f>J485+J487</f>
        <v>0</v>
      </c>
      <c r="K483" s="67">
        <f aca="true" t="shared" si="54" ref="K483:K536">I483+J483</f>
        <v>959.363</v>
      </c>
      <c r="L483" s="67">
        <f>L485+L487</f>
        <v>1051.632</v>
      </c>
      <c r="M483" s="67">
        <f>M485+M487</f>
        <v>0</v>
      </c>
      <c r="N483" s="67">
        <f aca="true" t="shared" si="55" ref="N483:N536">L483+M483</f>
        <v>1051.632</v>
      </c>
    </row>
    <row r="484" spans="1:14" ht="15.75">
      <c r="A484" s="6">
        <v>2110</v>
      </c>
      <c r="B484" s="5" t="s">
        <v>34</v>
      </c>
      <c r="C484" s="66">
        <f>C485</f>
        <v>0</v>
      </c>
      <c r="D484" s="66">
        <f>D485</f>
        <v>567.406</v>
      </c>
      <c r="E484" s="66">
        <f t="shared" si="52"/>
        <v>567.406</v>
      </c>
      <c r="F484" s="66">
        <f>F485</f>
        <v>634.274</v>
      </c>
      <c r="G484" s="66">
        <f>G485</f>
        <v>0</v>
      </c>
      <c r="H484" s="66">
        <f t="shared" si="53"/>
        <v>634.274</v>
      </c>
      <c r="I484" s="66">
        <f>I485</f>
        <v>703.861</v>
      </c>
      <c r="J484" s="66">
        <f>J485</f>
        <v>0</v>
      </c>
      <c r="K484" s="66">
        <f t="shared" si="54"/>
        <v>703.861</v>
      </c>
      <c r="L484" s="66">
        <f>L485</f>
        <v>771.557</v>
      </c>
      <c r="M484" s="66">
        <f>M485</f>
        <v>0</v>
      </c>
      <c r="N484" s="66">
        <f t="shared" si="55"/>
        <v>771.557</v>
      </c>
    </row>
    <row r="485" spans="1:14" ht="15.75">
      <c r="A485" s="6">
        <v>2111</v>
      </c>
      <c r="B485" s="5" t="s">
        <v>6</v>
      </c>
      <c r="C485" s="66"/>
      <c r="D485" s="64">
        <v>567.406</v>
      </c>
      <c r="E485" s="66">
        <f t="shared" si="52"/>
        <v>567.406</v>
      </c>
      <c r="F485" s="66">
        <v>634.274</v>
      </c>
      <c r="G485" s="66"/>
      <c r="H485" s="66">
        <f t="shared" si="53"/>
        <v>634.274</v>
      </c>
      <c r="I485" s="66">
        <v>703.861</v>
      </c>
      <c r="J485" s="66"/>
      <c r="K485" s="66">
        <f t="shared" si="54"/>
        <v>703.861</v>
      </c>
      <c r="L485" s="66">
        <v>771.557</v>
      </c>
      <c r="M485" s="66"/>
      <c r="N485" s="66">
        <f t="shared" si="55"/>
        <v>771.557</v>
      </c>
    </row>
    <row r="486" spans="1:14" ht="15.75">
      <c r="A486" s="6">
        <v>2112</v>
      </c>
      <c r="B486" s="5" t="s">
        <v>35</v>
      </c>
      <c r="C486" s="66"/>
      <c r="D486" s="66"/>
      <c r="E486" s="66">
        <f t="shared" si="52"/>
        <v>0</v>
      </c>
      <c r="F486" s="66"/>
      <c r="G486" s="66"/>
      <c r="H486" s="66">
        <f t="shared" si="53"/>
        <v>0</v>
      </c>
      <c r="I486" s="66"/>
      <c r="J486" s="66"/>
      <c r="K486" s="66">
        <f t="shared" si="54"/>
        <v>0</v>
      </c>
      <c r="L486" s="66"/>
      <c r="M486" s="66"/>
      <c r="N486" s="66">
        <f t="shared" si="55"/>
        <v>0</v>
      </c>
    </row>
    <row r="487" spans="1:14" ht="15.75">
      <c r="A487" s="6">
        <v>2120</v>
      </c>
      <c r="B487" s="5" t="s">
        <v>36</v>
      </c>
      <c r="C487" s="66"/>
      <c r="D487" s="64">
        <v>205.969</v>
      </c>
      <c r="E487" s="66">
        <f t="shared" si="52"/>
        <v>205.969</v>
      </c>
      <c r="F487" s="66">
        <v>230.242</v>
      </c>
      <c r="G487" s="66"/>
      <c r="H487" s="66">
        <f t="shared" si="53"/>
        <v>230.242</v>
      </c>
      <c r="I487" s="66">
        <v>255.502</v>
      </c>
      <c r="J487" s="66"/>
      <c r="K487" s="66">
        <f t="shared" si="54"/>
        <v>255.502</v>
      </c>
      <c r="L487" s="66">
        <v>280.075</v>
      </c>
      <c r="M487" s="66"/>
      <c r="N487" s="66">
        <f t="shared" si="55"/>
        <v>280.075</v>
      </c>
    </row>
    <row r="488" spans="1:14" ht="15.75">
      <c r="A488" s="17">
        <v>2200</v>
      </c>
      <c r="B488" s="13" t="s">
        <v>37</v>
      </c>
      <c r="C488" s="67">
        <f>C489+C490+C491+C492+C493+C494+C495+C501</f>
        <v>0</v>
      </c>
      <c r="D488" s="67">
        <f>D489+D490+D491+D492+D493+D494+D495+D501</f>
        <v>127.13499999999999</v>
      </c>
      <c r="E488" s="67">
        <f t="shared" si="52"/>
        <v>127.13499999999999</v>
      </c>
      <c r="F488" s="67">
        <f>F489+F490+F491+F492+F493+F494+F495+F501</f>
        <v>131.804</v>
      </c>
      <c r="G488" s="67">
        <f>G489+G490+G491+G492+G493+G494+G495+G501</f>
        <v>0</v>
      </c>
      <c r="H488" s="67">
        <f t="shared" si="53"/>
        <v>131.804</v>
      </c>
      <c r="I488" s="67">
        <f>I489+I490+I491+I492+I493+I494+I495+I501</f>
        <v>140.96800000000002</v>
      </c>
      <c r="J488" s="67">
        <f>J489+J490+J491+J492+J493+J494+J495+J501</f>
        <v>0</v>
      </c>
      <c r="K488" s="67">
        <f t="shared" si="54"/>
        <v>140.96800000000002</v>
      </c>
      <c r="L488" s="67">
        <f>L489+L490+L491+L492+L493+L494+L495+L501</f>
        <v>148.81</v>
      </c>
      <c r="M488" s="67">
        <f>M489+M490+M491+M492+M493+M494+M495+M501</f>
        <v>0</v>
      </c>
      <c r="N488" s="67">
        <f t="shared" si="55"/>
        <v>148.81</v>
      </c>
    </row>
    <row r="489" spans="1:14" ht="15.75">
      <c r="A489" s="6">
        <v>2210</v>
      </c>
      <c r="B489" s="5" t="s">
        <v>38</v>
      </c>
      <c r="C489" s="66"/>
      <c r="D489" s="63">
        <v>4.372</v>
      </c>
      <c r="E489" s="66">
        <f t="shared" si="52"/>
        <v>4.372</v>
      </c>
      <c r="F489" s="66">
        <v>10.76</v>
      </c>
      <c r="G489" s="66"/>
      <c r="H489" s="66">
        <f t="shared" si="53"/>
        <v>10.76</v>
      </c>
      <c r="I489" s="66">
        <v>11.632</v>
      </c>
      <c r="J489" s="66"/>
      <c r="K489" s="66">
        <f t="shared" si="54"/>
        <v>11.632</v>
      </c>
      <c r="L489" s="66">
        <v>12.272</v>
      </c>
      <c r="M489" s="66"/>
      <c r="N489" s="66">
        <f t="shared" si="55"/>
        <v>12.272</v>
      </c>
    </row>
    <row r="490" spans="1:14" ht="15.75">
      <c r="A490" s="6">
        <v>2220</v>
      </c>
      <c r="B490" s="5" t="s">
        <v>39</v>
      </c>
      <c r="C490" s="66"/>
      <c r="D490" s="63">
        <v>0</v>
      </c>
      <c r="E490" s="66">
        <f t="shared" si="52"/>
        <v>0</v>
      </c>
      <c r="F490" s="66">
        <v>0</v>
      </c>
      <c r="G490" s="66"/>
      <c r="H490" s="66">
        <f t="shared" si="53"/>
        <v>0</v>
      </c>
      <c r="I490" s="66">
        <v>0</v>
      </c>
      <c r="J490" s="66"/>
      <c r="K490" s="66">
        <f t="shared" si="54"/>
        <v>0</v>
      </c>
      <c r="L490" s="66">
        <v>0</v>
      </c>
      <c r="M490" s="66"/>
      <c r="N490" s="66">
        <f t="shared" si="55"/>
        <v>0</v>
      </c>
    </row>
    <row r="491" spans="1:14" ht="15.75">
      <c r="A491" s="6">
        <v>2230</v>
      </c>
      <c r="B491" s="5" t="s">
        <v>7</v>
      </c>
      <c r="C491" s="66"/>
      <c r="D491" s="63">
        <v>0</v>
      </c>
      <c r="E491" s="66">
        <f t="shared" si="52"/>
        <v>0</v>
      </c>
      <c r="F491" s="66">
        <v>0</v>
      </c>
      <c r="G491" s="66"/>
      <c r="H491" s="66">
        <f t="shared" si="53"/>
        <v>0</v>
      </c>
      <c r="I491" s="66">
        <v>0</v>
      </c>
      <c r="J491" s="66"/>
      <c r="K491" s="66">
        <f t="shared" si="54"/>
        <v>0</v>
      </c>
      <c r="L491" s="66">
        <v>0</v>
      </c>
      <c r="M491" s="66"/>
      <c r="N491" s="66">
        <f t="shared" si="55"/>
        <v>0</v>
      </c>
    </row>
    <row r="492" spans="1:14" ht="15.75">
      <c r="A492" s="6">
        <v>2240</v>
      </c>
      <c r="B492" s="5" t="s">
        <v>8</v>
      </c>
      <c r="C492" s="66"/>
      <c r="D492" s="84">
        <f>53.752-8.439</f>
        <v>45.313</v>
      </c>
      <c r="E492" s="66">
        <f t="shared" si="52"/>
        <v>45.313</v>
      </c>
      <c r="F492" s="66">
        <v>34.836</v>
      </c>
      <c r="G492" s="66"/>
      <c r="H492" s="66">
        <f t="shared" si="53"/>
        <v>34.836</v>
      </c>
      <c r="I492" s="66">
        <v>37.658</v>
      </c>
      <c r="J492" s="66"/>
      <c r="K492" s="66">
        <f t="shared" si="54"/>
        <v>37.658</v>
      </c>
      <c r="L492" s="66">
        <v>39.729</v>
      </c>
      <c r="M492" s="66"/>
      <c r="N492" s="66">
        <f t="shared" si="55"/>
        <v>39.729</v>
      </c>
    </row>
    <row r="493" spans="1:14" ht="15.75">
      <c r="A493" s="6">
        <v>2250</v>
      </c>
      <c r="B493" s="5" t="s">
        <v>10</v>
      </c>
      <c r="C493" s="66"/>
      <c r="D493" s="63">
        <v>3</v>
      </c>
      <c r="E493" s="66">
        <f t="shared" si="52"/>
        <v>3</v>
      </c>
      <c r="F493" s="66">
        <v>3.6</v>
      </c>
      <c r="G493" s="66"/>
      <c r="H493" s="66">
        <f t="shared" si="53"/>
        <v>3.6</v>
      </c>
      <c r="I493" s="66">
        <v>3.892</v>
      </c>
      <c r="J493" s="66"/>
      <c r="K493" s="66">
        <f t="shared" si="54"/>
        <v>3.892</v>
      </c>
      <c r="L493" s="66">
        <v>4.106</v>
      </c>
      <c r="M493" s="66"/>
      <c r="N493" s="66">
        <f t="shared" si="55"/>
        <v>4.106</v>
      </c>
    </row>
    <row r="494" spans="1:14" ht="15.75">
      <c r="A494" s="6">
        <v>2260</v>
      </c>
      <c r="B494" s="5" t="s">
        <v>40</v>
      </c>
      <c r="C494" s="66"/>
      <c r="D494" s="66"/>
      <c r="E494" s="66">
        <f t="shared" si="52"/>
        <v>0</v>
      </c>
      <c r="F494" s="66"/>
      <c r="G494" s="66"/>
      <c r="H494" s="66">
        <f t="shared" si="53"/>
        <v>0</v>
      </c>
      <c r="I494" s="66">
        <v>0</v>
      </c>
      <c r="J494" s="66"/>
      <c r="K494" s="66">
        <f t="shared" si="54"/>
        <v>0</v>
      </c>
      <c r="L494" s="66">
        <v>0</v>
      </c>
      <c r="M494" s="66"/>
      <c r="N494" s="66">
        <f t="shared" si="55"/>
        <v>0</v>
      </c>
    </row>
    <row r="495" spans="1:14" ht="15.75">
      <c r="A495" s="6">
        <v>2270</v>
      </c>
      <c r="B495" s="5" t="s">
        <v>11</v>
      </c>
      <c r="C495" s="66">
        <f>C496+C497+C498+C499+C500</f>
        <v>0</v>
      </c>
      <c r="D495" s="66">
        <f>D496+D497+D498+D499+D500</f>
        <v>71.15599999999999</v>
      </c>
      <c r="E495" s="66">
        <f t="shared" si="52"/>
        <v>71.15599999999999</v>
      </c>
      <c r="F495" s="66">
        <f>F496+F497+F498+F499+F500</f>
        <v>69.108</v>
      </c>
      <c r="G495" s="66">
        <f>G496+G497+G498+G499+G500</f>
        <v>0</v>
      </c>
      <c r="H495" s="66">
        <f t="shared" si="53"/>
        <v>69.108</v>
      </c>
      <c r="I495" s="66">
        <f>I496+I497+I498+I499+I500</f>
        <v>73.19200000000001</v>
      </c>
      <c r="J495" s="66">
        <f>J496+J497+J498+J499+J500</f>
        <v>0</v>
      </c>
      <c r="K495" s="66">
        <f t="shared" si="54"/>
        <v>73.19200000000001</v>
      </c>
      <c r="L495" s="66">
        <f>L496+L497+L498+L499+L500</f>
        <v>77.306</v>
      </c>
      <c r="M495" s="66">
        <f>M496+M497+M498+M499+M500</f>
        <v>0</v>
      </c>
      <c r="N495" s="66">
        <f t="shared" si="55"/>
        <v>77.306</v>
      </c>
    </row>
    <row r="496" spans="1:14" ht="15.75">
      <c r="A496" s="6">
        <v>2271</v>
      </c>
      <c r="B496" s="5" t="s">
        <v>12</v>
      </c>
      <c r="C496" s="66"/>
      <c r="D496" s="63">
        <v>0</v>
      </c>
      <c r="E496" s="66">
        <f t="shared" si="52"/>
        <v>0</v>
      </c>
      <c r="F496" s="66">
        <v>0</v>
      </c>
      <c r="G496" s="66"/>
      <c r="H496" s="66">
        <f t="shared" si="53"/>
        <v>0</v>
      </c>
      <c r="I496" s="66">
        <v>0</v>
      </c>
      <c r="J496" s="66"/>
      <c r="K496" s="66">
        <f t="shared" si="54"/>
        <v>0</v>
      </c>
      <c r="L496" s="66">
        <v>0</v>
      </c>
      <c r="M496" s="66"/>
      <c r="N496" s="66">
        <f t="shared" si="55"/>
        <v>0</v>
      </c>
    </row>
    <row r="497" spans="1:14" ht="15.75">
      <c r="A497" s="6">
        <v>2272</v>
      </c>
      <c r="B497" s="5" t="s">
        <v>41</v>
      </c>
      <c r="C497" s="66"/>
      <c r="D497" s="63">
        <v>1.087</v>
      </c>
      <c r="E497" s="66">
        <f t="shared" si="52"/>
        <v>1.087</v>
      </c>
      <c r="F497" s="66">
        <v>0.912</v>
      </c>
      <c r="G497" s="66"/>
      <c r="H497" s="66">
        <f t="shared" si="53"/>
        <v>0.912</v>
      </c>
      <c r="I497" s="66">
        <v>0.966</v>
      </c>
      <c r="J497" s="66"/>
      <c r="K497" s="66">
        <f t="shared" si="54"/>
        <v>0.966</v>
      </c>
      <c r="L497" s="66">
        <v>1.02</v>
      </c>
      <c r="M497" s="66"/>
      <c r="N497" s="66">
        <f t="shared" si="55"/>
        <v>1.02</v>
      </c>
    </row>
    <row r="498" spans="1:14" ht="15.75">
      <c r="A498" s="6">
        <v>2273</v>
      </c>
      <c r="B498" s="5" t="s">
        <v>13</v>
      </c>
      <c r="C498" s="66"/>
      <c r="D498" s="63">
        <v>17.092</v>
      </c>
      <c r="E498" s="66">
        <f t="shared" si="52"/>
        <v>17.092</v>
      </c>
      <c r="F498" s="66">
        <v>17.616</v>
      </c>
      <c r="G498" s="66"/>
      <c r="H498" s="66">
        <f t="shared" si="53"/>
        <v>17.616</v>
      </c>
      <c r="I498" s="66">
        <v>18.657</v>
      </c>
      <c r="J498" s="66"/>
      <c r="K498" s="66">
        <f t="shared" si="54"/>
        <v>18.657</v>
      </c>
      <c r="L498" s="66">
        <v>19.706</v>
      </c>
      <c r="M498" s="66"/>
      <c r="N498" s="66">
        <f t="shared" si="55"/>
        <v>19.706</v>
      </c>
    </row>
    <row r="499" spans="1:14" ht="15.75">
      <c r="A499" s="6">
        <v>2274</v>
      </c>
      <c r="B499" s="5" t="s">
        <v>14</v>
      </c>
      <c r="C499" s="66"/>
      <c r="D499" s="63">
        <v>52.977</v>
      </c>
      <c r="E499" s="66">
        <f t="shared" si="52"/>
        <v>52.977</v>
      </c>
      <c r="F499" s="66">
        <v>50.58</v>
      </c>
      <c r="G499" s="66"/>
      <c r="H499" s="66">
        <f t="shared" si="53"/>
        <v>50.58</v>
      </c>
      <c r="I499" s="66">
        <v>53.569</v>
      </c>
      <c r="J499" s="66"/>
      <c r="K499" s="66">
        <f t="shared" si="54"/>
        <v>53.569</v>
      </c>
      <c r="L499" s="66">
        <v>56.58</v>
      </c>
      <c r="M499" s="66"/>
      <c r="N499" s="66">
        <f t="shared" si="55"/>
        <v>56.58</v>
      </c>
    </row>
    <row r="500" spans="1:14" ht="15.75">
      <c r="A500" s="6">
        <v>2275</v>
      </c>
      <c r="B500" s="5" t="s">
        <v>15</v>
      </c>
      <c r="C500" s="66"/>
      <c r="D500" s="66"/>
      <c r="E500" s="66">
        <f t="shared" si="52"/>
        <v>0</v>
      </c>
      <c r="F500" s="66"/>
      <c r="G500" s="66"/>
      <c r="H500" s="66">
        <f t="shared" si="53"/>
        <v>0</v>
      </c>
      <c r="I500" s="66"/>
      <c r="J500" s="66"/>
      <c r="K500" s="66">
        <f t="shared" si="54"/>
        <v>0</v>
      </c>
      <c r="L500" s="66">
        <v>0</v>
      </c>
      <c r="M500" s="66"/>
      <c r="N500" s="66">
        <f t="shared" si="55"/>
        <v>0</v>
      </c>
    </row>
    <row r="501" spans="1:14" ht="30">
      <c r="A501" s="6">
        <v>2280</v>
      </c>
      <c r="B501" s="19" t="s">
        <v>16</v>
      </c>
      <c r="C501" s="66">
        <f>C502+C503</f>
        <v>0</v>
      </c>
      <c r="D501" s="66">
        <f>D502+D503</f>
        <v>3.294</v>
      </c>
      <c r="E501" s="66">
        <f t="shared" si="52"/>
        <v>3.294</v>
      </c>
      <c r="F501" s="66">
        <f>F502+F503</f>
        <v>13.5</v>
      </c>
      <c r="G501" s="66">
        <f>G502+G503</f>
        <v>0</v>
      </c>
      <c r="H501" s="66">
        <f t="shared" si="53"/>
        <v>13.5</v>
      </c>
      <c r="I501" s="66">
        <f>I502+I503</f>
        <v>14.594</v>
      </c>
      <c r="J501" s="66">
        <f>J502+J503</f>
        <v>0</v>
      </c>
      <c r="K501" s="66">
        <f t="shared" si="54"/>
        <v>14.594</v>
      </c>
      <c r="L501" s="66">
        <f>L502+L503</f>
        <v>15.397</v>
      </c>
      <c r="M501" s="66">
        <f>M502+M503</f>
        <v>0</v>
      </c>
      <c r="N501" s="66">
        <f t="shared" si="55"/>
        <v>15.397</v>
      </c>
    </row>
    <row r="502" spans="1:14" ht="30">
      <c r="A502" s="6">
        <v>2281</v>
      </c>
      <c r="B502" s="19" t="s">
        <v>42</v>
      </c>
      <c r="C502" s="66"/>
      <c r="D502" s="66"/>
      <c r="E502" s="66">
        <f t="shared" si="52"/>
        <v>0</v>
      </c>
      <c r="F502" s="66"/>
      <c r="G502" s="66"/>
      <c r="H502" s="66">
        <f t="shared" si="53"/>
        <v>0</v>
      </c>
      <c r="I502" s="66"/>
      <c r="J502" s="66"/>
      <c r="K502" s="66">
        <f t="shared" si="54"/>
        <v>0</v>
      </c>
      <c r="L502" s="66"/>
      <c r="M502" s="66"/>
      <c r="N502" s="66">
        <f t="shared" si="55"/>
        <v>0</v>
      </c>
    </row>
    <row r="503" spans="1:14" ht="30">
      <c r="A503" s="6">
        <v>2282</v>
      </c>
      <c r="B503" s="19" t="s">
        <v>17</v>
      </c>
      <c r="C503" s="66"/>
      <c r="D503" s="64">
        <v>3.294</v>
      </c>
      <c r="E503" s="66">
        <f t="shared" si="52"/>
        <v>3.294</v>
      </c>
      <c r="F503" s="66">
        <v>13.5</v>
      </c>
      <c r="G503" s="66"/>
      <c r="H503" s="66">
        <f t="shared" si="53"/>
        <v>13.5</v>
      </c>
      <c r="I503" s="66">
        <v>14.594</v>
      </c>
      <c r="J503" s="66"/>
      <c r="K503" s="66">
        <f t="shared" si="54"/>
        <v>14.594</v>
      </c>
      <c r="L503" s="66">
        <v>15.397</v>
      </c>
      <c r="M503" s="66"/>
      <c r="N503" s="66">
        <f t="shared" si="55"/>
        <v>15.397</v>
      </c>
    </row>
    <row r="504" spans="1:14" ht="15.75">
      <c r="A504" s="17">
        <v>2400</v>
      </c>
      <c r="B504" s="13" t="s">
        <v>43</v>
      </c>
      <c r="C504" s="67">
        <f>C505+C506</f>
        <v>0</v>
      </c>
      <c r="D504" s="67">
        <f>D505+D506</f>
        <v>0</v>
      </c>
      <c r="E504" s="67">
        <f t="shared" si="52"/>
        <v>0</v>
      </c>
      <c r="F504" s="67">
        <f>F505+F506</f>
        <v>0</v>
      </c>
      <c r="G504" s="67">
        <f>G505+G506</f>
        <v>0</v>
      </c>
      <c r="H504" s="67">
        <f t="shared" si="53"/>
        <v>0</v>
      </c>
      <c r="I504" s="67">
        <f>I505+I506</f>
        <v>0</v>
      </c>
      <c r="J504" s="67">
        <f>J505+J506</f>
        <v>0</v>
      </c>
      <c r="K504" s="67">
        <f t="shared" si="54"/>
        <v>0</v>
      </c>
      <c r="L504" s="67">
        <f>L505+L506</f>
        <v>0</v>
      </c>
      <c r="M504" s="67">
        <f>M505+M506</f>
        <v>0</v>
      </c>
      <c r="N504" s="67">
        <f t="shared" si="55"/>
        <v>0</v>
      </c>
    </row>
    <row r="505" spans="1:14" ht="15.75">
      <c r="A505" s="6">
        <v>2410</v>
      </c>
      <c r="B505" s="5" t="s">
        <v>44</v>
      </c>
      <c r="C505" s="66"/>
      <c r="D505" s="66"/>
      <c r="E505" s="66">
        <f t="shared" si="52"/>
        <v>0</v>
      </c>
      <c r="F505" s="66"/>
      <c r="G505" s="66"/>
      <c r="H505" s="66">
        <f t="shared" si="53"/>
        <v>0</v>
      </c>
      <c r="I505" s="66"/>
      <c r="J505" s="66"/>
      <c r="K505" s="66">
        <f t="shared" si="54"/>
        <v>0</v>
      </c>
      <c r="L505" s="66"/>
      <c r="M505" s="66"/>
      <c r="N505" s="66">
        <f t="shared" si="55"/>
        <v>0</v>
      </c>
    </row>
    <row r="506" spans="1:14" ht="15.75">
      <c r="A506" s="6">
        <v>2420</v>
      </c>
      <c r="B506" s="5" t="s">
        <v>45</v>
      </c>
      <c r="C506" s="66"/>
      <c r="D506" s="66"/>
      <c r="E506" s="66">
        <f t="shared" si="52"/>
        <v>0</v>
      </c>
      <c r="F506" s="66"/>
      <c r="G506" s="66"/>
      <c r="H506" s="66">
        <f t="shared" si="53"/>
        <v>0</v>
      </c>
      <c r="I506" s="66"/>
      <c r="J506" s="66"/>
      <c r="K506" s="66">
        <f t="shared" si="54"/>
        <v>0</v>
      </c>
      <c r="L506" s="66"/>
      <c r="M506" s="66"/>
      <c r="N506" s="66">
        <f t="shared" si="55"/>
        <v>0</v>
      </c>
    </row>
    <row r="507" spans="1:14" ht="15.75">
      <c r="A507" s="17">
        <v>2600</v>
      </c>
      <c r="B507" s="13" t="s">
        <v>46</v>
      </c>
      <c r="C507" s="67">
        <f>C508+C509+C510</f>
        <v>0</v>
      </c>
      <c r="D507" s="67">
        <f>D508+D509+D510</f>
        <v>0</v>
      </c>
      <c r="E507" s="67">
        <f t="shared" si="52"/>
        <v>0</v>
      </c>
      <c r="F507" s="67">
        <f>F508+F509+F510</f>
        <v>0</v>
      </c>
      <c r="G507" s="67">
        <f>G508+G509+G510</f>
        <v>0</v>
      </c>
      <c r="H507" s="67">
        <f t="shared" si="53"/>
        <v>0</v>
      </c>
      <c r="I507" s="67">
        <f>I508+I509+I510</f>
        <v>0</v>
      </c>
      <c r="J507" s="67">
        <f>J508+J509+J510</f>
        <v>0</v>
      </c>
      <c r="K507" s="67">
        <f t="shared" si="54"/>
        <v>0</v>
      </c>
      <c r="L507" s="67">
        <f>L508+L509+L510</f>
        <v>0</v>
      </c>
      <c r="M507" s="67">
        <f>M508+M509+M510</f>
        <v>0</v>
      </c>
      <c r="N507" s="67">
        <f t="shared" si="55"/>
        <v>0</v>
      </c>
    </row>
    <row r="508" spans="1:14" ht="30">
      <c r="A508" s="6">
        <v>2610</v>
      </c>
      <c r="B508" s="19" t="s">
        <v>47</v>
      </c>
      <c r="C508" s="66"/>
      <c r="D508" s="66"/>
      <c r="E508" s="66">
        <f t="shared" si="52"/>
        <v>0</v>
      </c>
      <c r="F508" s="66"/>
      <c r="G508" s="66"/>
      <c r="H508" s="66">
        <f t="shared" si="53"/>
        <v>0</v>
      </c>
      <c r="I508" s="66"/>
      <c r="J508" s="66"/>
      <c r="K508" s="66">
        <f t="shared" si="54"/>
        <v>0</v>
      </c>
      <c r="L508" s="66"/>
      <c r="M508" s="66"/>
      <c r="N508" s="66">
        <f t="shared" si="55"/>
        <v>0</v>
      </c>
    </row>
    <row r="509" spans="1:14" ht="30">
      <c r="A509" s="6">
        <v>2620</v>
      </c>
      <c r="B509" s="19" t="s">
        <v>48</v>
      </c>
      <c r="C509" s="66"/>
      <c r="D509" s="66"/>
      <c r="E509" s="66">
        <f t="shared" si="52"/>
        <v>0</v>
      </c>
      <c r="F509" s="66"/>
      <c r="G509" s="66"/>
      <c r="H509" s="66">
        <f t="shared" si="53"/>
        <v>0</v>
      </c>
      <c r="I509" s="66"/>
      <c r="J509" s="66"/>
      <c r="K509" s="66">
        <f t="shared" si="54"/>
        <v>0</v>
      </c>
      <c r="L509" s="66"/>
      <c r="M509" s="66"/>
      <c r="N509" s="66">
        <f t="shared" si="55"/>
        <v>0</v>
      </c>
    </row>
    <row r="510" spans="1:14" ht="30">
      <c r="A510" s="6">
        <v>2630</v>
      </c>
      <c r="B510" s="19" t="s">
        <v>49</v>
      </c>
      <c r="C510" s="66"/>
      <c r="D510" s="66"/>
      <c r="E510" s="66">
        <f t="shared" si="52"/>
        <v>0</v>
      </c>
      <c r="F510" s="66"/>
      <c r="G510" s="66"/>
      <c r="H510" s="66">
        <f t="shared" si="53"/>
        <v>0</v>
      </c>
      <c r="I510" s="66"/>
      <c r="J510" s="66"/>
      <c r="K510" s="66">
        <f t="shared" si="54"/>
        <v>0</v>
      </c>
      <c r="L510" s="66"/>
      <c r="M510" s="66"/>
      <c r="N510" s="66">
        <f t="shared" si="55"/>
        <v>0</v>
      </c>
    </row>
    <row r="511" spans="1:14" ht="15.75">
      <c r="A511" s="17">
        <v>2700</v>
      </c>
      <c r="B511" s="13" t="s">
        <v>50</v>
      </c>
      <c r="C511" s="67">
        <f>C512+C513+C514</f>
        <v>0</v>
      </c>
      <c r="D511" s="67">
        <f>D512+D513+D514</f>
        <v>0</v>
      </c>
      <c r="E511" s="67">
        <f t="shared" si="52"/>
        <v>0</v>
      </c>
      <c r="F511" s="67">
        <f>F512+F513+F514</f>
        <v>0</v>
      </c>
      <c r="G511" s="67">
        <f>G512+G513+G514</f>
        <v>0</v>
      </c>
      <c r="H511" s="67">
        <f t="shared" si="53"/>
        <v>0</v>
      </c>
      <c r="I511" s="67">
        <f>I512+I513+I514</f>
        <v>0</v>
      </c>
      <c r="J511" s="67">
        <f>J512+J513+J514</f>
        <v>0</v>
      </c>
      <c r="K511" s="67">
        <f t="shared" si="54"/>
        <v>0</v>
      </c>
      <c r="L511" s="67">
        <f>L512+L513+L514</f>
        <v>0</v>
      </c>
      <c r="M511" s="67">
        <f>M512+M513+M514</f>
        <v>0</v>
      </c>
      <c r="N511" s="67">
        <f t="shared" si="55"/>
        <v>0</v>
      </c>
    </row>
    <row r="512" spans="1:14" ht="15.75">
      <c r="A512" s="6">
        <v>2710</v>
      </c>
      <c r="B512" s="5" t="s">
        <v>18</v>
      </c>
      <c r="C512" s="66"/>
      <c r="D512" s="66"/>
      <c r="E512" s="66">
        <f t="shared" si="52"/>
        <v>0</v>
      </c>
      <c r="F512" s="66"/>
      <c r="G512" s="66"/>
      <c r="H512" s="66">
        <f t="shared" si="53"/>
        <v>0</v>
      </c>
      <c r="I512" s="66"/>
      <c r="J512" s="66"/>
      <c r="K512" s="66">
        <f t="shared" si="54"/>
        <v>0</v>
      </c>
      <c r="L512" s="66"/>
      <c r="M512" s="66"/>
      <c r="N512" s="66">
        <f t="shared" si="55"/>
        <v>0</v>
      </c>
    </row>
    <row r="513" spans="1:14" ht="15.75">
      <c r="A513" s="6">
        <v>2720</v>
      </c>
      <c r="B513" s="5" t="s">
        <v>19</v>
      </c>
      <c r="C513" s="66"/>
      <c r="D513" s="66"/>
      <c r="E513" s="66">
        <f t="shared" si="52"/>
        <v>0</v>
      </c>
      <c r="F513" s="66"/>
      <c r="G513" s="66"/>
      <c r="H513" s="66">
        <f t="shared" si="53"/>
        <v>0</v>
      </c>
      <c r="I513" s="66"/>
      <c r="J513" s="66"/>
      <c r="K513" s="66">
        <f t="shared" si="54"/>
        <v>0</v>
      </c>
      <c r="L513" s="66"/>
      <c r="M513" s="66"/>
      <c r="N513" s="66">
        <f t="shared" si="55"/>
        <v>0</v>
      </c>
    </row>
    <row r="514" spans="1:14" ht="15.75">
      <c r="A514" s="6">
        <v>2730</v>
      </c>
      <c r="B514" s="5" t="s">
        <v>51</v>
      </c>
      <c r="C514" s="66"/>
      <c r="D514" s="66"/>
      <c r="E514" s="66">
        <f t="shared" si="52"/>
        <v>0</v>
      </c>
      <c r="F514" s="66"/>
      <c r="G514" s="66"/>
      <c r="H514" s="66">
        <f t="shared" si="53"/>
        <v>0</v>
      </c>
      <c r="I514" s="66"/>
      <c r="J514" s="66"/>
      <c r="K514" s="66">
        <f t="shared" si="54"/>
        <v>0</v>
      </c>
      <c r="L514" s="66"/>
      <c r="M514" s="66"/>
      <c r="N514" s="66">
        <f t="shared" si="55"/>
        <v>0</v>
      </c>
    </row>
    <row r="515" spans="1:14" ht="15.75">
      <c r="A515" s="17">
        <v>2800</v>
      </c>
      <c r="B515" s="13" t="s">
        <v>9</v>
      </c>
      <c r="C515" s="67"/>
      <c r="D515" s="67">
        <v>0</v>
      </c>
      <c r="E515" s="67">
        <f t="shared" si="52"/>
        <v>0</v>
      </c>
      <c r="F515" s="67">
        <v>0</v>
      </c>
      <c r="G515" s="67"/>
      <c r="H515" s="67">
        <f t="shared" si="53"/>
        <v>0</v>
      </c>
      <c r="I515" s="67">
        <v>0</v>
      </c>
      <c r="J515" s="67"/>
      <c r="K515" s="67">
        <f t="shared" si="54"/>
        <v>0</v>
      </c>
      <c r="L515" s="67">
        <v>0</v>
      </c>
      <c r="M515" s="67"/>
      <c r="N515" s="67">
        <f t="shared" si="55"/>
        <v>0</v>
      </c>
    </row>
    <row r="516" spans="1:14" ht="15.75">
      <c r="A516" s="17">
        <v>2900</v>
      </c>
      <c r="B516" s="13" t="s">
        <v>28</v>
      </c>
      <c r="C516" s="67"/>
      <c r="D516" s="67"/>
      <c r="E516" s="67">
        <f t="shared" si="52"/>
        <v>0</v>
      </c>
      <c r="F516" s="67"/>
      <c r="G516" s="67"/>
      <c r="H516" s="67">
        <f t="shared" si="53"/>
        <v>0</v>
      </c>
      <c r="I516" s="67"/>
      <c r="J516" s="67"/>
      <c r="K516" s="67">
        <f t="shared" si="54"/>
        <v>0</v>
      </c>
      <c r="L516" s="67"/>
      <c r="M516" s="67"/>
      <c r="N516" s="67">
        <f t="shared" si="55"/>
        <v>0</v>
      </c>
    </row>
    <row r="517" spans="1:14" ht="15.75">
      <c r="A517" s="17">
        <v>3000</v>
      </c>
      <c r="B517" s="13" t="s">
        <v>20</v>
      </c>
      <c r="C517" s="67">
        <f>C518+C532</f>
        <v>0</v>
      </c>
      <c r="D517" s="67">
        <f>D518+D532</f>
        <v>0</v>
      </c>
      <c r="E517" s="67">
        <f t="shared" si="52"/>
        <v>0</v>
      </c>
      <c r="F517" s="67">
        <f>F518+F532</f>
        <v>0</v>
      </c>
      <c r="G517" s="67">
        <f>G518+G532</f>
        <v>0</v>
      </c>
      <c r="H517" s="67">
        <f t="shared" si="53"/>
        <v>0</v>
      </c>
      <c r="I517" s="67">
        <f>I518+I532</f>
        <v>0</v>
      </c>
      <c r="J517" s="67">
        <f>J518+J532</f>
        <v>0</v>
      </c>
      <c r="K517" s="67">
        <f t="shared" si="54"/>
        <v>0</v>
      </c>
      <c r="L517" s="67">
        <f>L518+L532</f>
        <v>0</v>
      </c>
      <c r="M517" s="67">
        <f>M518+M532</f>
        <v>0</v>
      </c>
      <c r="N517" s="67">
        <f t="shared" si="55"/>
        <v>0</v>
      </c>
    </row>
    <row r="518" spans="1:14" ht="15.75">
      <c r="A518" s="17">
        <v>3100</v>
      </c>
      <c r="B518" s="13" t="s">
        <v>52</v>
      </c>
      <c r="C518" s="67">
        <f>C519+C520+C523+C526+C530+C531</f>
        <v>0</v>
      </c>
      <c r="D518" s="67">
        <f>D519+D520+D523+D526+D530+D531</f>
        <v>0</v>
      </c>
      <c r="E518" s="67">
        <f t="shared" si="52"/>
        <v>0</v>
      </c>
      <c r="F518" s="67">
        <f>F519+F520+F523+F526+F530+F531</f>
        <v>0</v>
      </c>
      <c r="G518" s="67">
        <f>G519+G520+G523+G526+G530+G531</f>
        <v>0</v>
      </c>
      <c r="H518" s="67">
        <f t="shared" si="53"/>
        <v>0</v>
      </c>
      <c r="I518" s="67">
        <f>I519+I520+I523+I526+I530+I531</f>
        <v>0</v>
      </c>
      <c r="J518" s="67">
        <f>J519+J520+J523+J526+J530+J531</f>
        <v>0</v>
      </c>
      <c r="K518" s="67">
        <f t="shared" si="54"/>
        <v>0</v>
      </c>
      <c r="L518" s="67">
        <f>L519+L520+L523+L526+L530+L531</f>
        <v>0</v>
      </c>
      <c r="M518" s="67">
        <f>M519+M520+M523+M526+M530+M531</f>
        <v>0</v>
      </c>
      <c r="N518" s="67">
        <f t="shared" si="55"/>
        <v>0</v>
      </c>
    </row>
    <row r="519" spans="1:14" ht="30">
      <c r="A519" s="6">
        <v>3110</v>
      </c>
      <c r="B519" s="19" t="s">
        <v>53</v>
      </c>
      <c r="C519" s="66"/>
      <c r="D519" s="66"/>
      <c r="E519" s="66">
        <f t="shared" si="52"/>
        <v>0</v>
      </c>
      <c r="F519" s="66"/>
      <c r="G519" s="66"/>
      <c r="H519" s="66">
        <f t="shared" si="53"/>
        <v>0</v>
      </c>
      <c r="I519" s="66"/>
      <c r="J519" s="66"/>
      <c r="K519" s="66">
        <f t="shared" si="54"/>
        <v>0</v>
      </c>
      <c r="L519" s="66"/>
      <c r="M519" s="66"/>
      <c r="N519" s="66">
        <f t="shared" si="55"/>
        <v>0</v>
      </c>
    </row>
    <row r="520" spans="1:14" ht="15.75">
      <c r="A520" s="6">
        <v>3120</v>
      </c>
      <c r="B520" s="19" t="s">
        <v>21</v>
      </c>
      <c r="C520" s="66">
        <f>C521+C522</f>
        <v>0</v>
      </c>
      <c r="D520" s="66">
        <f>D521+D522</f>
        <v>0</v>
      </c>
      <c r="E520" s="66">
        <f t="shared" si="52"/>
        <v>0</v>
      </c>
      <c r="F520" s="66">
        <f>F521+F522</f>
        <v>0</v>
      </c>
      <c r="G520" s="66">
        <f>G521+G522</f>
        <v>0</v>
      </c>
      <c r="H520" s="66">
        <f t="shared" si="53"/>
        <v>0</v>
      </c>
      <c r="I520" s="66">
        <f>I521+I522</f>
        <v>0</v>
      </c>
      <c r="J520" s="66">
        <f>J521+J522</f>
        <v>0</v>
      </c>
      <c r="K520" s="66">
        <f t="shared" si="54"/>
        <v>0</v>
      </c>
      <c r="L520" s="66">
        <f>L521+L522</f>
        <v>0</v>
      </c>
      <c r="M520" s="66">
        <f>M521+M522</f>
        <v>0</v>
      </c>
      <c r="N520" s="66">
        <f t="shared" si="55"/>
        <v>0</v>
      </c>
    </row>
    <row r="521" spans="1:14" ht="15.75">
      <c r="A521" s="6">
        <v>3121</v>
      </c>
      <c r="B521" s="19" t="s">
        <v>54</v>
      </c>
      <c r="C521" s="66"/>
      <c r="D521" s="66"/>
      <c r="E521" s="66">
        <f t="shared" si="52"/>
        <v>0</v>
      </c>
      <c r="F521" s="66"/>
      <c r="G521" s="66"/>
      <c r="H521" s="66">
        <f t="shared" si="53"/>
        <v>0</v>
      </c>
      <c r="I521" s="66"/>
      <c r="J521" s="66"/>
      <c r="K521" s="66">
        <f t="shared" si="54"/>
        <v>0</v>
      </c>
      <c r="L521" s="66"/>
      <c r="M521" s="66"/>
      <c r="N521" s="66">
        <f t="shared" si="55"/>
        <v>0</v>
      </c>
    </row>
    <row r="522" spans="1:14" ht="15.75">
      <c r="A522" s="6">
        <v>3122</v>
      </c>
      <c r="B522" s="19" t="s">
        <v>55</v>
      </c>
      <c r="C522" s="66"/>
      <c r="D522" s="66"/>
      <c r="E522" s="66">
        <f t="shared" si="52"/>
        <v>0</v>
      </c>
      <c r="F522" s="66"/>
      <c r="G522" s="66"/>
      <c r="H522" s="66">
        <f t="shared" si="53"/>
        <v>0</v>
      </c>
      <c r="I522" s="66"/>
      <c r="J522" s="66"/>
      <c r="K522" s="66">
        <f t="shared" si="54"/>
        <v>0</v>
      </c>
      <c r="L522" s="66"/>
      <c r="M522" s="66"/>
      <c r="N522" s="66">
        <f t="shared" si="55"/>
        <v>0</v>
      </c>
    </row>
    <row r="523" spans="1:14" ht="15.75">
      <c r="A523" s="6">
        <v>3130</v>
      </c>
      <c r="B523" s="19" t="s">
        <v>22</v>
      </c>
      <c r="C523" s="66">
        <f>C524+C525</f>
        <v>0</v>
      </c>
      <c r="D523" s="66">
        <f>D524+D525</f>
        <v>0</v>
      </c>
      <c r="E523" s="66">
        <f t="shared" si="52"/>
        <v>0</v>
      </c>
      <c r="F523" s="66">
        <f>F524+F525</f>
        <v>0</v>
      </c>
      <c r="G523" s="66">
        <f>G524+G525</f>
        <v>0</v>
      </c>
      <c r="H523" s="66">
        <f t="shared" si="53"/>
        <v>0</v>
      </c>
      <c r="I523" s="66">
        <f>I524+I525</f>
        <v>0</v>
      </c>
      <c r="J523" s="66">
        <f>J524+J525</f>
        <v>0</v>
      </c>
      <c r="K523" s="66">
        <f t="shared" si="54"/>
        <v>0</v>
      </c>
      <c r="L523" s="66">
        <f>L524+L525</f>
        <v>0</v>
      </c>
      <c r="M523" s="66">
        <f>M524+M525</f>
        <v>0</v>
      </c>
      <c r="N523" s="66">
        <f t="shared" si="55"/>
        <v>0</v>
      </c>
    </row>
    <row r="524" spans="1:14" ht="15.75">
      <c r="A524" s="6">
        <v>3131</v>
      </c>
      <c r="B524" s="19" t="s">
        <v>56</v>
      </c>
      <c r="C524" s="66"/>
      <c r="D524" s="66"/>
      <c r="E524" s="66">
        <f t="shared" si="52"/>
        <v>0</v>
      </c>
      <c r="F524" s="66"/>
      <c r="G524" s="66"/>
      <c r="H524" s="66">
        <f t="shared" si="53"/>
        <v>0</v>
      </c>
      <c r="I524" s="66"/>
      <c r="J524" s="66"/>
      <c r="K524" s="66">
        <f t="shared" si="54"/>
        <v>0</v>
      </c>
      <c r="L524" s="66"/>
      <c r="M524" s="66"/>
      <c r="N524" s="66">
        <f t="shared" si="55"/>
        <v>0</v>
      </c>
    </row>
    <row r="525" spans="1:14" ht="15.75">
      <c r="A525" s="6">
        <v>3132</v>
      </c>
      <c r="B525" s="19" t="s">
        <v>23</v>
      </c>
      <c r="C525" s="66"/>
      <c r="D525" s="66"/>
      <c r="E525" s="66">
        <f t="shared" si="52"/>
        <v>0</v>
      </c>
      <c r="F525" s="66"/>
      <c r="G525" s="66"/>
      <c r="H525" s="66">
        <f t="shared" si="53"/>
        <v>0</v>
      </c>
      <c r="I525" s="66"/>
      <c r="J525" s="66"/>
      <c r="K525" s="66">
        <f t="shared" si="54"/>
        <v>0</v>
      </c>
      <c r="L525" s="66"/>
      <c r="M525" s="66"/>
      <c r="N525" s="66">
        <f t="shared" si="55"/>
        <v>0</v>
      </c>
    </row>
    <row r="526" spans="1:14" ht="15.75">
      <c r="A526" s="6">
        <v>3140</v>
      </c>
      <c r="B526" s="19" t="s">
        <v>24</v>
      </c>
      <c r="C526" s="66">
        <f>C527+C528+C529</f>
        <v>0</v>
      </c>
      <c r="D526" s="66">
        <f>D527+D528+D529</f>
        <v>0</v>
      </c>
      <c r="E526" s="66">
        <f t="shared" si="52"/>
        <v>0</v>
      </c>
      <c r="F526" s="66">
        <f>F527+F528+F529</f>
        <v>0</v>
      </c>
      <c r="G526" s="66">
        <f>G527+G528+G529</f>
        <v>0</v>
      </c>
      <c r="H526" s="66">
        <f t="shared" si="53"/>
        <v>0</v>
      </c>
      <c r="I526" s="66">
        <f>I527+I528+I529</f>
        <v>0</v>
      </c>
      <c r="J526" s="66">
        <f>J527+J528+J529</f>
        <v>0</v>
      </c>
      <c r="K526" s="66">
        <f t="shared" si="54"/>
        <v>0</v>
      </c>
      <c r="L526" s="66">
        <f>L527+L528+L529</f>
        <v>0</v>
      </c>
      <c r="M526" s="66">
        <f>M527+M528+M529</f>
        <v>0</v>
      </c>
      <c r="N526" s="66">
        <f t="shared" si="55"/>
        <v>0</v>
      </c>
    </row>
    <row r="527" spans="1:14" ht="15.75">
      <c r="A527" s="6">
        <v>3141</v>
      </c>
      <c r="B527" s="19" t="s">
        <v>57</v>
      </c>
      <c r="C527" s="66"/>
      <c r="D527" s="66"/>
      <c r="E527" s="66">
        <f t="shared" si="52"/>
        <v>0</v>
      </c>
      <c r="F527" s="66"/>
      <c r="G527" s="66"/>
      <c r="H527" s="66">
        <f t="shared" si="53"/>
        <v>0</v>
      </c>
      <c r="I527" s="66"/>
      <c r="J527" s="66"/>
      <c r="K527" s="66">
        <f t="shared" si="54"/>
        <v>0</v>
      </c>
      <c r="L527" s="66"/>
      <c r="M527" s="66"/>
      <c r="N527" s="66">
        <f t="shared" si="55"/>
        <v>0</v>
      </c>
    </row>
    <row r="528" spans="1:14" ht="15.75">
      <c r="A528" s="6">
        <v>3142</v>
      </c>
      <c r="B528" s="19" t="s">
        <v>58</v>
      </c>
      <c r="C528" s="66"/>
      <c r="D528" s="66"/>
      <c r="E528" s="66">
        <f t="shared" si="52"/>
        <v>0</v>
      </c>
      <c r="F528" s="66"/>
      <c r="G528" s="66"/>
      <c r="H528" s="66">
        <f t="shared" si="53"/>
        <v>0</v>
      </c>
      <c r="I528" s="66"/>
      <c r="J528" s="66"/>
      <c r="K528" s="66">
        <f t="shared" si="54"/>
        <v>0</v>
      </c>
      <c r="L528" s="66"/>
      <c r="M528" s="66"/>
      <c r="N528" s="66">
        <f t="shared" si="55"/>
        <v>0</v>
      </c>
    </row>
    <row r="529" spans="1:14" ht="15.75">
      <c r="A529" s="6">
        <v>3143</v>
      </c>
      <c r="B529" s="19" t="s">
        <v>59</v>
      </c>
      <c r="C529" s="66"/>
      <c r="D529" s="66"/>
      <c r="E529" s="66">
        <f t="shared" si="52"/>
        <v>0</v>
      </c>
      <c r="F529" s="66"/>
      <c r="G529" s="66"/>
      <c r="H529" s="66">
        <f t="shared" si="53"/>
        <v>0</v>
      </c>
      <c r="I529" s="66"/>
      <c r="J529" s="66"/>
      <c r="K529" s="66">
        <f t="shared" si="54"/>
        <v>0</v>
      </c>
      <c r="L529" s="66"/>
      <c r="M529" s="66"/>
      <c r="N529" s="66">
        <f t="shared" si="55"/>
        <v>0</v>
      </c>
    </row>
    <row r="530" spans="1:14" ht="15.75">
      <c r="A530" s="6">
        <v>3150</v>
      </c>
      <c r="B530" s="19" t="s">
        <v>60</v>
      </c>
      <c r="C530" s="66"/>
      <c r="D530" s="66"/>
      <c r="E530" s="66">
        <f t="shared" si="52"/>
        <v>0</v>
      </c>
      <c r="F530" s="66"/>
      <c r="G530" s="66"/>
      <c r="H530" s="66">
        <f t="shared" si="53"/>
        <v>0</v>
      </c>
      <c r="I530" s="66"/>
      <c r="J530" s="66"/>
      <c r="K530" s="66">
        <f t="shared" si="54"/>
        <v>0</v>
      </c>
      <c r="L530" s="66"/>
      <c r="M530" s="66"/>
      <c r="N530" s="66">
        <f t="shared" si="55"/>
        <v>0</v>
      </c>
    </row>
    <row r="531" spans="1:14" ht="15.75">
      <c r="A531" s="6">
        <v>3160</v>
      </c>
      <c r="B531" s="19" t="s">
        <v>61</v>
      </c>
      <c r="C531" s="66"/>
      <c r="D531" s="66"/>
      <c r="E531" s="66">
        <f t="shared" si="52"/>
        <v>0</v>
      </c>
      <c r="F531" s="66"/>
      <c r="G531" s="66"/>
      <c r="H531" s="66">
        <f t="shared" si="53"/>
        <v>0</v>
      </c>
      <c r="I531" s="66"/>
      <c r="J531" s="66"/>
      <c r="K531" s="66">
        <f t="shared" si="54"/>
        <v>0</v>
      </c>
      <c r="L531" s="66"/>
      <c r="M531" s="66"/>
      <c r="N531" s="66">
        <f t="shared" si="55"/>
        <v>0</v>
      </c>
    </row>
    <row r="532" spans="1:14" ht="15.75">
      <c r="A532" s="17">
        <v>3200</v>
      </c>
      <c r="B532" s="20" t="s">
        <v>25</v>
      </c>
      <c r="C532" s="67">
        <f>C533+C534+C535+C536</f>
        <v>0</v>
      </c>
      <c r="D532" s="67">
        <f>D533+D534+D535+D536</f>
        <v>0</v>
      </c>
      <c r="E532" s="67">
        <f t="shared" si="52"/>
        <v>0</v>
      </c>
      <c r="F532" s="67">
        <f>F533+F534+F535+F536</f>
        <v>0</v>
      </c>
      <c r="G532" s="67">
        <f>G533+G534+G535+G536</f>
        <v>0</v>
      </c>
      <c r="H532" s="67">
        <f t="shared" si="53"/>
        <v>0</v>
      </c>
      <c r="I532" s="67">
        <f>I533+I534+I535+I536</f>
        <v>0</v>
      </c>
      <c r="J532" s="67">
        <f>J533+J534+J535+J536</f>
        <v>0</v>
      </c>
      <c r="K532" s="67">
        <f t="shared" si="54"/>
        <v>0</v>
      </c>
      <c r="L532" s="67">
        <f>L533+L534+L535+L536</f>
        <v>0</v>
      </c>
      <c r="M532" s="67">
        <f>M533+M534+M535+M536</f>
        <v>0</v>
      </c>
      <c r="N532" s="67">
        <f t="shared" si="55"/>
        <v>0</v>
      </c>
    </row>
    <row r="533" spans="1:14" ht="30">
      <c r="A533" s="6">
        <v>3210</v>
      </c>
      <c r="B533" s="19" t="s">
        <v>26</v>
      </c>
      <c r="C533" s="66"/>
      <c r="D533" s="66"/>
      <c r="E533" s="66">
        <f t="shared" si="52"/>
        <v>0</v>
      </c>
      <c r="F533" s="66"/>
      <c r="G533" s="66"/>
      <c r="H533" s="66">
        <f t="shared" si="53"/>
        <v>0</v>
      </c>
      <c r="I533" s="66"/>
      <c r="J533" s="66"/>
      <c r="K533" s="66">
        <f t="shared" si="54"/>
        <v>0</v>
      </c>
      <c r="L533" s="66"/>
      <c r="M533" s="66"/>
      <c r="N533" s="66">
        <f t="shared" si="55"/>
        <v>0</v>
      </c>
    </row>
    <row r="534" spans="1:14" ht="30">
      <c r="A534" s="6">
        <v>3220</v>
      </c>
      <c r="B534" s="19" t="s">
        <v>62</v>
      </c>
      <c r="C534" s="66"/>
      <c r="D534" s="66"/>
      <c r="E534" s="66">
        <f t="shared" si="52"/>
        <v>0</v>
      </c>
      <c r="F534" s="66"/>
      <c r="G534" s="66"/>
      <c r="H534" s="66">
        <f t="shared" si="53"/>
        <v>0</v>
      </c>
      <c r="I534" s="66"/>
      <c r="J534" s="66"/>
      <c r="K534" s="66">
        <f t="shared" si="54"/>
        <v>0</v>
      </c>
      <c r="L534" s="66"/>
      <c r="M534" s="66"/>
      <c r="N534" s="66">
        <f t="shared" si="55"/>
        <v>0</v>
      </c>
    </row>
    <row r="535" spans="1:14" ht="30">
      <c r="A535" s="6">
        <v>3230</v>
      </c>
      <c r="B535" s="19" t="s">
        <v>63</v>
      </c>
      <c r="C535" s="66"/>
      <c r="D535" s="66"/>
      <c r="E535" s="66">
        <f t="shared" si="52"/>
        <v>0</v>
      </c>
      <c r="F535" s="66"/>
      <c r="G535" s="66"/>
      <c r="H535" s="66">
        <f t="shared" si="53"/>
        <v>0</v>
      </c>
      <c r="I535" s="66"/>
      <c r="J535" s="66"/>
      <c r="K535" s="66">
        <f t="shared" si="54"/>
        <v>0</v>
      </c>
      <c r="L535" s="66"/>
      <c r="M535" s="66"/>
      <c r="N535" s="66">
        <f t="shared" si="55"/>
        <v>0</v>
      </c>
    </row>
    <row r="536" spans="1:14" ht="15.75">
      <c r="A536" s="6">
        <v>3240</v>
      </c>
      <c r="B536" s="19" t="s">
        <v>27</v>
      </c>
      <c r="C536" s="66"/>
      <c r="D536" s="66"/>
      <c r="E536" s="66">
        <f t="shared" si="52"/>
        <v>0</v>
      </c>
      <c r="F536" s="66"/>
      <c r="G536" s="66"/>
      <c r="H536" s="66">
        <f t="shared" si="53"/>
        <v>0</v>
      </c>
      <c r="I536" s="66"/>
      <c r="J536" s="66"/>
      <c r="K536" s="66">
        <f t="shared" si="54"/>
        <v>0</v>
      </c>
      <c r="L536" s="66"/>
      <c r="M536" s="66"/>
      <c r="N536" s="66">
        <f t="shared" si="55"/>
        <v>0</v>
      </c>
    </row>
    <row r="537" spans="1:14" ht="15.75">
      <c r="A537" s="6"/>
      <c r="B537" s="19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</row>
    <row r="538" spans="1:14" ht="15.75">
      <c r="A538" s="53" t="s">
        <v>80</v>
      </c>
      <c r="B538" s="54" t="s">
        <v>81</v>
      </c>
      <c r="C538" s="77">
        <f>C540+C575</f>
        <v>0</v>
      </c>
      <c r="D538" s="77">
        <f>D540+D575</f>
        <v>1765.3000000000002</v>
      </c>
      <c r="E538" s="77">
        <f>C538+D538</f>
        <v>1765.3000000000002</v>
      </c>
      <c r="F538" s="77">
        <f>F540+F575</f>
        <v>2031.8470000000002</v>
      </c>
      <c r="G538" s="77">
        <f>G540+G575</f>
        <v>0</v>
      </c>
      <c r="H538" s="77">
        <f>F538+G538</f>
        <v>2031.8470000000002</v>
      </c>
      <c r="I538" s="77">
        <f>I540+I575</f>
        <v>2247.413</v>
      </c>
      <c r="J538" s="77">
        <f>J540+J575</f>
        <v>0</v>
      </c>
      <c r="K538" s="77">
        <f>I538+J538</f>
        <v>2247.413</v>
      </c>
      <c r="L538" s="77">
        <f>L540+L575</f>
        <v>2454.983</v>
      </c>
      <c r="M538" s="77">
        <f>M540+M575</f>
        <v>0</v>
      </c>
      <c r="N538" s="77">
        <f>L538+M538</f>
        <v>2454.983</v>
      </c>
    </row>
    <row r="539" spans="1:14" ht="15.75">
      <c r="A539" s="40"/>
      <c r="B539" s="44" t="s">
        <v>0</v>
      </c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</row>
    <row r="540" spans="1:14" ht="15.75">
      <c r="A540" s="17">
        <v>2000</v>
      </c>
      <c r="B540" s="13" t="s">
        <v>5</v>
      </c>
      <c r="C540" s="67">
        <f>C541+C546+C562+C565+C569+C573+C574</f>
        <v>0</v>
      </c>
      <c r="D540" s="67">
        <f>D541+D546+D562+D565+D569+D573+D574+D575</f>
        <v>1765.3000000000002</v>
      </c>
      <c r="E540" s="67">
        <f>C540+D540</f>
        <v>1765.3000000000002</v>
      </c>
      <c r="F540" s="67">
        <f>F541+F546+F562+F565+F569+F573+F574+F575</f>
        <v>2031.8470000000002</v>
      </c>
      <c r="G540" s="67">
        <f>G541+G546+G562+G565+G569+G573+G574+G575</f>
        <v>0</v>
      </c>
      <c r="H540" s="67">
        <f>F540+G540</f>
        <v>2031.8470000000002</v>
      </c>
      <c r="I540" s="67">
        <f>I541+I546+I562+I565+I569+I573+I574+I575</f>
        <v>2247.413</v>
      </c>
      <c r="J540" s="67">
        <f>J541+J546+J562+J565+J569+J573+J574+J575</f>
        <v>0</v>
      </c>
      <c r="K540" s="67">
        <f>I540+J540</f>
        <v>2247.413</v>
      </c>
      <c r="L540" s="67">
        <f>L541+L546+L562+L565+L569+L573+L574+L575</f>
        <v>2454.983</v>
      </c>
      <c r="M540" s="67">
        <f>M541+M546+M562+M565+M569+M573+M574+M575</f>
        <v>0</v>
      </c>
      <c r="N540" s="67">
        <f>L540+M540</f>
        <v>2454.983</v>
      </c>
    </row>
    <row r="541" spans="1:14" ht="15.75">
      <c r="A541" s="17">
        <v>2100</v>
      </c>
      <c r="B541" s="13" t="s">
        <v>33</v>
      </c>
      <c r="C541" s="67">
        <f>C543+C545</f>
        <v>0</v>
      </c>
      <c r="D541" s="67">
        <f>D543+D545</f>
        <v>1561.313</v>
      </c>
      <c r="E541" s="67">
        <f aca="true" t="shared" si="56" ref="E541:E594">C541+D541</f>
        <v>1561.313</v>
      </c>
      <c r="F541" s="67">
        <f>F543+F545</f>
        <v>1821.9850000000001</v>
      </c>
      <c r="G541" s="67">
        <f>G543+G545</f>
        <v>0</v>
      </c>
      <c r="H541" s="67">
        <f aca="true" t="shared" si="57" ref="H541:H594">F541+G541</f>
        <v>1821.9850000000001</v>
      </c>
      <c r="I541" s="67">
        <f>I543+I545</f>
        <v>2022.657</v>
      </c>
      <c r="J541" s="67">
        <f>J543+J545</f>
        <v>0</v>
      </c>
      <c r="K541" s="67">
        <f aca="true" t="shared" si="58" ref="K541:K594">I541+J541</f>
        <v>2022.657</v>
      </c>
      <c r="L541" s="67">
        <f>L543+L545</f>
        <v>2217.744</v>
      </c>
      <c r="M541" s="67">
        <f>M543+M545</f>
        <v>0</v>
      </c>
      <c r="N541" s="67">
        <f aca="true" t="shared" si="59" ref="N541:N594">L541+M541</f>
        <v>2217.744</v>
      </c>
    </row>
    <row r="542" spans="1:14" ht="15.75">
      <c r="A542" s="6">
        <v>2110</v>
      </c>
      <c r="B542" s="5" t="s">
        <v>34</v>
      </c>
      <c r="C542" s="66">
        <f>C543</f>
        <v>0</v>
      </c>
      <c r="D542" s="66">
        <f>D543</f>
        <v>1145.498</v>
      </c>
      <c r="E542" s="66">
        <f t="shared" si="56"/>
        <v>1145.498</v>
      </c>
      <c r="F542" s="66">
        <f>F543</f>
        <v>1336.746</v>
      </c>
      <c r="G542" s="66">
        <f>G543</f>
        <v>0</v>
      </c>
      <c r="H542" s="66">
        <f t="shared" si="57"/>
        <v>1336.746</v>
      </c>
      <c r="I542" s="66">
        <f>I543</f>
        <v>1483.974</v>
      </c>
      <c r="J542" s="66">
        <f>J543</f>
        <v>0</v>
      </c>
      <c r="K542" s="66">
        <f t="shared" si="58"/>
        <v>1483.974</v>
      </c>
      <c r="L542" s="66">
        <f>L543</f>
        <v>1627.105</v>
      </c>
      <c r="M542" s="66">
        <f>M543</f>
        <v>0</v>
      </c>
      <c r="N542" s="66">
        <f t="shared" si="59"/>
        <v>1627.105</v>
      </c>
    </row>
    <row r="543" spans="1:14" ht="15.75">
      <c r="A543" s="6">
        <v>2111</v>
      </c>
      <c r="B543" s="5" t="s">
        <v>6</v>
      </c>
      <c r="C543" s="66"/>
      <c r="D543" s="64">
        <v>1145.498</v>
      </c>
      <c r="E543" s="66">
        <f t="shared" si="56"/>
        <v>1145.498</v>
      </c>
      <c r="F543" s="66">
        <v>1336.746</v>
      </c>
      <c r="G543" s="66"/>
      <c r="H543" s="66">
        <f t="shared" si="57"/>
        <v>1336.746</v>
      </c>
      <c r="I543" s="66">
        <v>1483.974</v>
      </c>
      <c r="J543" s="66"/>
      <c r="K543" s="66">
        <f t="shared" si="58"/>
        <v>1483.974</v>
      </c>
      <c r="L543" s="66">
        <v>1627.105</v>
      </c>
      <c r="M543" s="66"/>
      <c r="N543" s="66">
        <f t="shared" si="59"/>
        <v>1627.105</v>
      </c>
    </row>
    <row r="544" spans="1:14" ht="15.75">
      <c r="A544" s="6">
        <v>2112</v>
      </c>
      <c r="B544" s="5" t="s">
        <v>35</v>
      </c>
      <c r="C544" s="66"/>
      <c r="D544" s="66"/>
      <c r="E544" s="66">
        <f t="shared" si="56"/>
        <v>0</v>
      </c>
      <c r="F544" s="66"/>
      <c r="G544" s="66"/>
      <c r="H544" s="66">
        <f t="shared" si="57"/>
        <v>0</v>
      </c>
      <c r="I544" s="66"/>
      <c r="J544" s="66"/>
      <c r="K544" s="66">
        <f t="shared" si="58"/>
        <v>0</v>
      </c>
      <c r="L544" s="66"/>
      <c r="M544" s="66"/>
      <c r="N544" s="66">
        <f t="shared" si="59"/>
        <v>0</v>
      </c>
    </row>
    <row r="545" spans="1:14" ht="15.75">
      <c r="A545" s="6">
        <v>2120</v>
      </c>
      <c r="B545" s="5" t="s">
        <v>36</v>
      </c>
      <c r="C545" s="66"/>
      <c r="D545" s="64">
        <v>415.815</v>
      </c>
      <c r="E545" s="66">
        <f t="shared" si="56"/>
        <v>415.815</v>
      </c>
      <c r="F545" s="66">
        <v>485.239</v>
      </c>
      <c r="G545" s="66"/>
      <c r="H545" s="66">
        <f t="shared" si="57"/>
        <v>485.239</v>
      </c>
      <c r="I545" s="66">
        <v>538.683</v>
      </c>
      <c r="J545" s="66"/>
      <c r="K545" s="66">
        <f t="shared" si="58"/>
        <v>538.683</v>
      </c>
      <c r="L545" s="66">
        <v>590.639</v>
      </c>
      <c r="M545" s="66"/>
      <c r="N545" s="66">
        <f t="shared" si="59"/>
        <v>590.639</v>
      </c>
    </row>
    <row r="546" spans="1:14" ht="15.75">
      <c r="A546" s="17">
        <v>2200</v>
      </c>
      <c r="B546" s="13" t="s">
        <v>37</v>
      </c>
      <c r="C546" s="67">
        <f>C547+C548+C549+C550+C551+C552+C553+C559</f>
        <v>0</v>
      </c>
      <c r="D546" s="67">
        <f>D547+D548+D549+D550+D551+D552+D553+D559</f>
        <v>203.258</v>
      </c>
      <c r="E546" s="67">
        <f t="shared" si="56"/>
        <v>203.258</v>
      </c>
      <c r="F546" s="67">
        <f>F547+F548+F549+F550+F551+F552+F553+F559</f>
        <v>209.86199999999997</v>
      </c>
      <c r="G546" s="67">
        <f>G547+G548+G549+G550+G551+G552+G553+G559</f>
        <v>0</v>
      </c>
      <c r="H546" s="67">
        <f t="shared" si="57"/>
        <v>209.86199999999997</v>
      </c>
      <c r="I546" s="67">
        <f>I547+I548+I549+I550+I551+I552+I553+I559</f>
        <v>224.756</v>
      </c>
      <c r="J546" s="67">
        <f>J547+J548+J549+J550+J551+J552+J553+J559</f>
        <v>0</v>
      </c>
      <c r="K546" s="67">
        <f t="shared" si="58"/>
        <v>224.756</v>
      </c>
      <c r="L546" s="67">
        <f>L547+L548+L549+L550+L551+L552+L553+L559</f>
        <v>237.239</v>
      </c>
      <c r="M546" s="67">
        <f>M547+M548+M549+M550+M551+M552+M553+M559</f>
        <v>0</v>
      </c>
      <c r="N546" s="67">
        <f t="shared" si="59"/>
        <v>237.239</v>
      </c>
    </row>
    <row r="547" spans="1:14" ht="15.75">
      <c r="A547" s="6">
        <v>2210</v>
      </c>
      <c r="B547" s="5" t="s">
        <v>38</v>
      </c>
      <c r="C547" s="66"/>
      <c r="D547" s="63">
        <v>29.081</v>
      </c>
      <c r="E547" s="66">
        <f t="shared" si="56"/>
        <v>29.081</v>
      </c>
      <c r="F547" s="66">
        <v>25.91</v>
      </c>
      <c r="G547" s="66"/>
      <c r="H547" s="66">
        <f t="shared" si="57"/>
        <v>25.91</v>
      </c>
      <c r="I547" s="66">
        <v>28.009</v>
      </c>
      <c r="J547" s="66"/>
      <c r="K547" s="66">
        <f t="shared" si="58"/>
        <v>28.009</v>
      </c>
      <c r="L547" s="66">
        <v>29.549</v>
      </c>
      <c r="M547" s="66"/>
      <c r="N547" s="66">
        <f t="shared" si="59"/>
        <v>29.549</v>
      </c>
    </row>
    <row r="548" spans="1:14" ht="15.75">
      <c r="A548" s="6">
        <v>2220</v>
      </c>
      <c r="B548" s="5" t="s">
        <v>39</v>
      </c>
      <c r="C548" s="66"/>
      <c r="D548" s="63">
        <v>0</v>
      </c>
      <c r="E548" s="66">
        <f t="shared" si="56"/>
        <v>0</v>
      </c>
      <c r="F548" s="66">
        <v>0</v>
      </c>
      <c r="G548" s="66"/>
      <c r="H548" s="66">
        <f t="shared" si="57"/>
        <v>0</v>
      </c>
      <c r="I548" s="66">
        <v>0</v>
      </c>
      <c r="J548" s="66"/>
      <c r="K548" s="66">
        <f t="shared" si="58"/>
        <v>0</v>
      </c>
      <c r="L548" s="66">
        <v>0</v>
      </c>
      <c r="M548" s="66"/>
      <c r="N548" s="66">
        <f t="shared" si="59"/>
        <v>0</v>
      </c>
    </row>
    <row r="549" spans="1:14" ht="15.75">
      <c r="A549" s="6">
        <v>2230</v>
      </c>
      <c r="B549" s="5" t="s">
        <v>7</v>
      </c>
      <c r="C549" s="66"/>
      <c r="D549" s="63">
        <v>0</v>
      </c>
      <c r="E549" s="66">
        <f t="shared" si="56"/>
        <v>0</v>
      </c>
      <c r="F549" s="66">
        <v>0</v>
      </c>
      <c r="G549" s="66"/>
      <c r="H549" s="66">
        <f t="shared" si="57"/>
        <v>0</v>
      </c>
      <c r="I549" s="66">
        <v>0</v>
      </c>
      <c r="J549" s="66"/>
      <c r="K549" s="66">
        <f t="shared" si="58"/>
        <v>0</v>
      </c>
      <c r="L549" s="66">
        <v>0</v>
      </c>
      <c r="M549" s="66"/>
      <c r="N549" s="66">
        <f t="shared" si="59"/>
        <v>0</v>
      </c>
    </row>
    <row r="550" spans="1:14" ht="15.75">
      <c r="A550" s="6">
        <v>2240</v>
      </c>
      <c r="B550" s="5" t="s">
        <v>8</v>
      </c>
      <c r="C550" s="66"/>
      <c r="D550" s="84">
        <f>74.152-5.405</f>
        <v>68.747</v>
      </c>
      <c r="E550" s="66">
        <f t="shared" si="56"/>
        <v>68.747</v>
      </c>
      <c r="F550" s="66">
        <v>84.234</v>
      </c>
      <c r="G550" s="66"/>
      <c r="H550" s="66">
        <f t="shared" si="57"/>
        <v>84.234</v>
      </c>
      <c r="I550" s="66">
        <v>91.057</v>
      </c>
      <c r="J550" s="66"/>
      <c r="K550" s="66">
        <f t="shared" si="58"/>
        <v>91.057</v>
      </c>
      <c r="L550" s="66">
        <v>96.065</v>
      </c>
      <c r="M550" s="66"/>
      <c r="N550" s="66">
        <f t="shared" si="59"/>
        <v>96.065</v>
      </c>
    </row>
    <row r="551" spans="1:14" ht="15.75">
      <c r="A551" s="6">
        <v>2250</v>
      </c>
      <c r="B551" s="5" t="s">
        <v>10</v>
      </c>
      <c r="C551" s="66"/>
      <c r="D551" s="63">
        <v>3</v>
      </c>
      <c r="E551" s="66">
        <f t="shared" si="56"/>
        <v>3</v>
      </c>
      <c r="F551" s="66">
        <v>3.6</v>
      </c>
      <c r="G551" s="66"/>
      <c r="H551" s="66">
        <f t="shared" si="57"/>
        <v>3.6</v>
      </c>
      <c r="I551" s="66">
        <v>3.892</v>
      </c>
      <c r="J551" s="66"/>
      <c r="K551" s="66">
        <f t="shared" si="58"/>
        <v>3.892</v>
      </c>
      <c r="L551" s="66">
        <v>4.106</v>
      </c>
      <c r="M551" s="66"/>
      <c r="N551" s="66">
        <f t="shared" si="59"/>
        <v>4.106</v>
      </c>
    </row>
    <row r="552" spans="1:14" ht="15.75">
      <c r="A552" s="6">
        <v>2260</v>
      </c>
      <c r="B552" s="5" t="s">
        <v>40</v>
      </c>
      <c r="C552" s="66"/>
      <c r="D552" s="66"/>
      <c r="E552" s="66">
        <f t="shared" si="56"/>
        <v>0</v>
      </c>
      <c r="F552" s="66"/>
      <c r="G552" s="66"/>
      <c r="H552" s="66">
        <f t="shared" si="57"/>
        <v>0</v>
      </c>
      <c r="I552" s="66"/>
      <c r="J552" s="66"/>
      <c r="K552" s="66">
        <f t="shared" si="58"/>
        <v>0</v>
      </c>
      <c r="L552" s="66"/>
      <c r="M552" s="66"/>
      <c r="N552" s="66">
        <f t="shared" si="59"/>
        <v>0</v>
      </c>
    </row>
    <row r="553" spans="1:14" ht="15.75">
      <c r="A553" s="6">
        <v>2270</v>
      </c>
      <c r="B553" s="5" t="s">
        <v>11</v>
      </c>
      <c r="C553" s="66">
        <f>C554+C555+C556+C557+C558</f>
        <v>0</v>
      </c>
      <c r="D553" s="66">
        <f>D554+D555+D556+D557+D558</f>
        <v>102.43</v>
      </c>
      <c r="E553" s="66">
        <f t="shared" si="56"/>
        <v>102.43</v>
      </c>
      <c r="F553" s="66">
        <f>F554+F555+F556+F557+F558</f>
        <v>96.118</v>
      </c>
      <c r="G553" s="66">
        <f>G554+G555+G556+G557+G558</f>
        <v>0</v>
      </c>
      <c r="H553" s="66">
        <f t="shared" si="57"/>
        <v>96.118</v>
      </c>
      <c r="I553" s="66">
        <f>I554+I555+I556+I557+I558</f>
        <v>101.798</v>
      </c>
      <c r="J553" s="66">
        <f>J554+J555+J556+J557+J558</f>
        <v>0</v>
      </c>
      <c r="K553" s="66">
        <f t="shared" si="58"/>
        <v>101.798</v>
      </c>
      <c r="L553" s="66">
        <f>L554+L555+L556+L557+L558</f>
        <v>107.519</v>
      </c>
      <c r="M553" s="66">
        <f>M554+M555+M556+M557+M558</f>
        <v>0</v>
      </c>
      <c r="N553" s="66">
        <f t="shared" si="59"/>
        <v>107.519</v>
      </c>
    </row>
    <row r="554" spans="1:14" ht="15.75">
      <c r="A554" s="6">
        <v>2271</v>
      </c>
      <c r="B554" s="5" t="s">
        <v>12</v>
      </c>
      <c r="C554" s="66"/>
      <c r="D554" s="63">
        <v>0</v>
      </c>
      <c r="E554" s="66">
        <f t="shared" si="56"/>
        <v>0</v>
      </c>
      <c r="F554" s="66">
        <v>0</v>
      </c>
      <c r="G554" s="66"/>
      <c r="H554" s="66">
        <f t="shared" si="57"/>
        <v>0</v>
      </c>
      <c r="I554" s="66">
        <v>0</v>
      </c>
      <c r="J554" s="66"/>
      <c r="K554" s="66">
        <f t="shared" si="58"/>
        <v>0</v>
      </c>
      <c r="L554" s="66">
        <v>0</v>
      </c>
      <c r="M554" s="66"/>
      <c r="N554" s="66">
        <f t="shared" si="59"/>
        <v>0</v>
      </c>
    </row>
    <row r="555" spans="1:14" ht="15.75">
      <c r="A555" s="6">
        <v>2272</v>
      </c>
      <c r="B555" s="5" t="s">
        <v>41</v>
      </c>
      <c r="C555" s="66"/>
      <c r="D555" s="63">
        <v>1.369</v>
      </c>
      <c r="E555" s="66">
        <f t="shared" si="56"/>
        <v>1.369</v>
      </c>
      <c r="F555" s="66">
        <v>1.205</v>
      </c>
      <c r="G555" s="66"/>
      <c r="H555" s="66">
        <f t="shared" si="57"/>
        <v>1.205</v>
      </c>
      <c r="I555" s="66">
        <v>1.276</v>
      </c>
      <c r="J555" s="66"/>
      <c r="K555" s="66">
        <f t="shared" si="58"/>
        <v>1.276</v>
      </c>
      <c r="L555" s="66">
        <v>1.348</v>
      </c>
      <c r="M555" s="66"/>
      <c r="N555" s="66">
        <f t="shared" si="59"/>
        <v>1.348</v>
      </c>
    </row>
    <row r="556" spans="1:14" ht="15.75">
      <c r="A556" s="6">
        <v>2273</v>
      </c>
      <c r="B556" s="5" t="s">
        <v>13</v>
      </c>
      <c r="C556" s="66"/>
      <c r="D556" s="63">
        <v>25.637</v>
      </c>
      <c r="E556" s="66">
        <f t="shared" si="56"/>
        <v>25.637</v>
      </c>
      <c r="F556" s="66">
        <v>26.482</v>
      </c>
      <c r="G556" s="66"/>
      <c r="H556" s="66">
        <f t="shared" si="57"/>
        <v>26.482</v>
      </c>
      <c r="I556" s="66">
        <v>28.047</v>
      </c>
      <c r="J556" s="66"/>
      <c r="K556" s="66">
        <f t="shared" si="58"/>
        <v>28.047</v>
      </c>
      <c r="L556" s="66">
        <v>29.623</v>
      </c>
      <c r="M556" s="66"/>
      <c r="N556" s="66">
        <f t="shared" si="59"/>
        <v>29.623</v>
      </c>
    </row>
    <row r="557" spans="1:14" ht="15.75">
      <c r="A557" s="6">
        <v>2274</v>
      </c>
      <c r="B557" s="5" t="s">
        <v>14</v>
      </c>
      <c r="C557" s="66"/>
      <c r="D557" s="63">
        <v>75.424</v>
      </c>
      <c r="E557" s="66">
        <f t="shared" si="56"/>
        <v>75.424</v>
      </c>
      <c r="F557" s="66">
        <v>68.431</v>
      </c>
      <c r="G557" s="66"/>
      <c r="H557" s="66">
        <f t="shared" si="57"/>
        <v>68.431</v>
      </c>
      <c r="I557" s="66">
        <v>72.475</v>
      </c>
      <c r="J557" s="66"/>
      <c r="K557" s="66">
        <f t="shared" si="58"/>
        <v>72.475</v>
      </c>
      <c r="L557" s="66">
        <v>76.548</v>
      </c>
      <c r="M557" s="66"/>
      <c r="N557" s="66">
        <f t="shared" si="59"/>
        <v>76.548</v>
      </c>
    </row>
    <row r="558" spans="1:14" ht="15.75">
      <c r="A558" s="6">
        <v>2275</v>
      </c>
      <c r="B558" s="5" t="s">
        <v>15</v>
      </c>
      <c r="C558" s="66"/>
      <c r="D558" s="66"/>
      <c r="E558" s="66">
        <f t="shared" si="56"/>
        <v>0</v>
      </c>
      <c r="F558" s="66"/>
      <c r="G558" s="66"/>
      <c r="H558" s="66">
        <f t="shared" si="57"/>
        <v>0</v>
      </c>
      <c r="I558" s="66"/>
      <c r="J558" s="66"/>
      <c r="K558" s="66">
        <f t="shared" si="58"/>
        <v>0</v>
      </c>
      <c r="L558" s="66"/>
      <c r="M558" s="66"/>
      <c r="N558" s="66">
        <f t="shared" si="59"/>
        <v>0</v>
      </c>
    </row>
    <row r="559" spans="1:14" ht="30">
      <c r="A559" s="6">
        <v>2280</v>
      </c>
      <c r="B559" s="19" t="s">
        <v>16</v>
      </c>
      <c r="C559" s="66">
        <f>C560+C561</f>
        <v>0</v>
      </c>
      <c r="D559" s="66">
        <f>D560+D561</f>
        <v>0</v>
      </c>
      <c r="E559" s="66">
        <f t="shared" si="56"/>
        <v>0</v>
      </c>
      <c r="F559" s="66">
        <f>F560+F561</f>
        <v>0</v>
      </c>
      <c r="G559" s="66">
        <f>G560+G561</f>
        <v>0</v>
      </c>
      <c r="H559" s="66">
        <f t="shared" si="57"/>
        <v>0</v>
      </c>
      <c r="I559" s="66">
        <f>I560+I561</f>
        <v>0</v>
      </c>
      <c r="J559" s="66">
        <f>J560+J561</f>
        <v>0</v>
      </c>
      <c r="K559" s="66">
        <f t="shared" si="58"/>
        <v>0</v>
      </c>
      <c r="L559" s="66">
        <f>L560+L561</f>
        <v>0</v>
      </c>
      <c r="M559" s="66">
        <f>M560+M561</f>
        <v>0</v>
      </c>
      <c r="N559" s="66">
        <f t="shared" si="59"/>
        <v>0</v>
      </c>
    </row>
    <row r="560" spans="1:14" ht="30">
      <c r="A560" s="6">
        <v>2281</v>
      </c>
      <c r="B560" s="19" t="s">
        <v>42</v>
      </c>
      <c r="C560" s="66"/>
      <c r="D560" s="66"/>
      <c r="E560" s="66">
        <f t="shared" si="56"/>
        <v>0</v>
      </c>
      <c r="F560" s="66"/>
      <c r="G560" s="66"/>
      <c r="H560" s="66">
        <f t="shared" si="57"/>
        <v>0</v>
      </c>
      <c r="I560" s="66"/>
      <c r="J560" s="66"/>
      <c r="K560" s="66">
        <f t="shared" si="58"/>
        <v>0</v>
      </c>
      <c r="L560" s="66"/>
      <c r="M560" s="66"/>
      <c r="N560" s="66">
        <f t="shared" si="59"/>
        <v>0</v>
      </c>
    </row>
    <row r="561" spans="1:14" ht="30">
      <c r="A561" s="6">
        <v>2282</v>
      </c>
      <c r="B561" s="19" t="s">
        <v>17</v>
      </c>
      <c r="C561" s="66"/>
      <c r="D561" s="66"/>
      <c r="E561" s="66">
        <f t="shared" si="56"/>
        <v>0</v>
      </c>
      <c r="F561" s="66"/>
      <c r="G561" s="66"/>
      <c r="H561" s="66">
        <f t="shared" si="57"/>
        <v>0</v>
      </c>
      <c r="I561" s="66"/>
      <c r="J561" s="66"/>
      <c r="K561" s="66">
        <f t="shared" si="58"/>
        <v>0</v>
      </c>
      <c r="L561" s="66"/>
      <c r="M561" s="66"/>
      <c r="N561" s="66">
        <f t="shared" si="59"/>
        <v>0</v>
      </c>
    </row>
    <row r="562" spans="1:14" ht="15.75">
      <c r="A562" s="17">
        <v>2400</v>
      </c>
      <c r="B562" s="13" t="s">
        <v>43</v>
      </c>
      <c r="C562" s="67">
        <f>C563+C564</f>
        <v>0</v>
      </c>
      <c r="D562" s="67">
        <f>D563+D564</f>
        <v>0</v>
      </c>
      <c r="E562" s="67">
        <f t="shared" si="56"/>
        <v>0</v>
      </c>
      <c r="F562" s="67">
        <f>F563+F564</f>
        <v>0</v>
      </c>
      <c r="G562" s="67">
        <f>G563+G564</f>
        <v>0</v>
      </c>
      <c r="H562" s="67">
        <f t="shared" si="57"/>
        <v>0</v>
      </c>
      <c r="I562" s="67">
        <f>I563+I564</f>
        <v>0</v>
      </c>
      <c r="J562" s="67">
        <f>J563+J564</f>
        <v>0</v>
      </c>
      <c r="K562" s="67">
        <f t="shared" si="58"/>
        <v>0</v>
      </c>
      <c r="L562" s="67">
        <f>L563+L564</f>
        <v>0</v>
      </c>
      <c r="M562" s="67">
        <f>M563+M564</f>
        <v>0</v>
      </c>
      <c r="N562" s="67">
        <f t="shared" si="59"/>
        <v>0</v>
      </c>
    </row>
    <row r="563" spans="1:14" ht="15.75">
      <c r="A563" s="6">
        <v>2410</v>
      </c>
      <c r="B563" s="5" t="s">
        <v>44</v>
      </c>
      <c r="C563" s="66"/>
      <c r="D563" s="66"/>
      <c r="E563" s="66">
        <f t="shared" si="56"/>
        <v>0</v>
      </c>
      <c r="F563" s="66"/>
      <c r="G563" s="66"/>
      <c r="H563" s="66">
        <f t="shared" si="57"/>
        <v>0</v>
      </c>
      <c r="I563" s="66"/>
      <c r="J563" s="66"/>
      <c r="K563" s="66">
        <f t="shared" si="58"/>
        <v>0</v>
      </c>
      <c r="L563" s="66"/>
      <c r="M563" s="66"/>
      <c r="N563" s="66">
        <f t="shared" si="59"/>
        <v>0</v>
      </c>
    </row>
    <row r="564" spans="1:14" ht="15.75">
      <c r="A564" s="6">
        <v>2420</v>
      </c>
      <c r="B564" s="5" t="s">
        <v>45</v>
      </c>
      <c r="C564" s="66"/>
      <c r="D564" s="66"/>
      <c r="E564" s="66">
        <f t="shared" si="56"/>
        <v>0</v>
      </c>
      <c r="F564" s="66"/>
      <c r="G564" s="66"/>
      <c r="H564" s="66">
        <f t="shared" si="57"/>
        <v>0</v>
      </c>
      <c r="I564" s="66"/>
      <c r="J564" s="66"/>
      <c r="K564" s="66">
        <f t="shared" si="58"/>
        <v>0</v>
      </c>
      <c r="L564" s="66"/>
      <c r="M564" s="66"/>
      <c r="N564" s="66">
        <f t="shared" si="59"/>
        <v>0</v>
      </c>
    </row>
    <row r="565" spans="1:14" ht="15.75">
      <c r="A565" s="17">
        <v>2600</v>
      </c>
      <c r="B565" s="13" t="s">
        <v>46</v>
      </c>
      <c r="C565" s="67">
        <f>C566+C567+C568</f>
        <v>0</v>
      </c>
      <c r="D565" s="67">
        <f>D566+D567+D568</f>
        <v>0</v>
      </c>
      <c r="E565" s="67">
        <f t="shared" si="56"/>
        <v>0</v>
      </c>
      <c r="F565" s="67">
        <f>F566+F567+F568</f>
        <v>0</v>
      </c>
      <c r="G565" s="67">
        <f>G566+G567+G568</f>
        <v>0</v>
      </c>
      <c r="H565" s="67">
        <f t="shared" si="57"/>
        <v>0</v>
      </c>
      <c r="I565" s="67">
        <f>I566+I567+I568</f>
        <v>0</v>
      </c>
      <c r="J565" s="67">
        <f>J566+J567+J568</f>
        <v>0</v>
      </c>
      <c r="K565" s="67">
        <f t="shared" si="58"/>
        <v>0</v>
      </c>
      <c r="L565" s="67">
        <f>L566+L567+L568</f>
        <v>0</v>
      </c>
      <c r="M565" s="67">
        <f>M566+M567+M568</f>
        <v>0</v>
      </c>
      <c r="N565" s="67">
        <f t="shared" si="59"/>
        <v>0</v>
      </c>
    </row>
    <row r="566" spans="1:14" ht="30">
      <c r="A566" s="6">
        <v>2610</v>
      </c>
      <c r="B566" s="19" t="s">
        <v>47</v>
      </c>
      <c r="C566" s="66"/>
      <c r="D566" s="66"/>
      <c r="E566" s="66">
        <f t="shared" si="56"/>
        <v>0</v>
      </c>
      <c r="F566" s="66"/>
      <c r="G566" s="66"/>
      <c r="H566" s="66">
        <f t="shared" si="57"/>
        <v>0</v>
      </c>
      <c r="I566" s="66"/>
      <c r="J566" s="66"/>
      <c r="K566" s="66">
        <f t="shared" si="58"/>
        <v>0</v>
      </c>
      <c r="L566" s="66"/>
      <c r="M566" s="66"/>
      <c r="N566" s="66">
        <f t="shared" si="59"/>
        <v>0</v>
      </c>
    </row>
    <row r="567" spans="1:14" ht="30">
      <c r="A567" s="6">
        <v>2620</v>
      </c>
      <c r="B567" s="19" t="s">
        <v>48</v>
      </c>
      <c r="C567" s="66"/>
      <c r="D567" s="66"/>
      <c r="E567" s="66">
        <f t="shared" si="56"/>
        <v>0</v>
      </c>
      <c r="F567" s="66"/>
      <c r="G567" s="66"/>
      <c r="H567" s="66">
        <f t="shared" si="57"/>
        <v>0</v>
      </c>
      <c r="I567" s="66"/>
      <c r="J567" s="66"/>
      <c r="K567" s="66">
        <f t="shared" si="58"/>
        <v>0</v>
      </c>
      <c r="L567" s="66"/>
      <c r="M567" s="66"/>
      <c r="N567" s="66">
        <f t="shared" si="59"/>
        <v>0</v>
      </c>
    </row>
    <row r="568" spans="1:14" ht="30">
      <c r="A568" s="6">
        <v>2630</v>
      </c>
      <c r="B568" s="19" t="s">
        <v>49</v>
      </c>
      <c r="C568" s="66"/>
      <c r="D568" s="66"/>
      <c r="E568" s="66">
        <f t="shared" si="56"/>
        <v>0</v>
      </c>
      <c r="F568" s="66"/>
      <c r="G568" s="66"/>
      <c r="H568" s="66">
        <f t="shared" si="57"/>
        <v>0</v>
      </c>
      <c r="I568" s="66"/>
      <c r="J568" s="66"/>
      <c r="K568" s="66">
        <f t="shared" si="58"/>
        <v>0</v>
      </c>
      <c r="L568" s="66"/>
      <c r="M568" s="66"/>
      <c r="N568" s="66">
        <f t="shared" si="59"/>
        <v>0</v>
      </c>
    </row>
    <row r="569" spans="1:14" ht="15.75">
      <c r="A569" s="17">
        <v>2700</v>
      </c>
      <c r="B569" s="13" t="s">
        <v>50</v>
      </c>
      <c r="C569" s="67">
        <f>C570+C571+C572</f>
        <v>0</v>
      </c>
      <c r="D569" s="67">
        <f>D570+D571+D572</f>
        <v>0</v>
      </c>
      <c r="E569" s="67">
        <f t="shared" si="56"/>
        <v>0</v>
      </c>
      <c r="F569" s="67">
        <f>F570+F571+F572</f>
        <v>0</v>
      </c>
      <c r="G569" s="67">
        <f>G570+G571+G572</f>
        <v>0</v>
      </c>
      <c r="H569" s="67">
        <f t="shared" si="57"/>
        <v>0</v>
      </c>
      <c r="I569" s="67">
        <f>I570+I571+I572</f>
        <v>0</v>
      </c>
      <c r="J569" s="67">
        <f>J570+J571+J572</f>
        <v>0</v>
      </c>
      <c r="K569" s="67">
        <f t="shared" si="58"/>
        <v>0</v>
      </c>
      <c r="L569" s="67">
        <f>L570+L571+L572</f>
        <v>0</v>
      </c>
      <c r="M569" s="67">
        <f>M570+M571+M572</f>
        <v>0</v>
      </c>
      <c r="N569" s="67">
        <f t="shared" si="59"/>
        <v>0</v>
      </c>
    </row>
    <row r="570" spans="1:14" ht="15.75">
      <c r="A570" s="6">
        <v>2710</v>
      </c>
      <c r="B570" s="5" t="s">
        <v>18</v>
      </c>
      <c r="C570" s="66"/>
      <c r="D570" s="66"/>
      <c r="E570" s="66">
        <f t="shared" si="56"/>
        <v>0</v>
      </c>
      <c r="F570" s="66"/>
      <c r="G570" s="66"/>
      <c r="H570" s="66">
        <f t="shared" si="57"/>
        <v>0</v>
      </c>
      <c r="I570" s="66"/>
      <c r="J570" s="66"/>
      <c r="K570" s="66">
        <f t="shared" si="58"/>
        <v>0</v>
      </c>
      <c r="L570" s="66"/>
      <c r="M570" s="66"/>
      <c r="N570" s="66">
        <f t="shared" si="59"/>
        <v>0</v>
      </c>
    </row>
    <row r="571" spans="1:14" ht="15.75">
      <c r="A571" s="6">
        <v>2720</v>
      </c>
      <c r="B571" s="5" t="s">
        <v>19</v>
      </c>
      <c r="C571" s="66"/>
      <c r="D571" s="66"/>
      <c r="E571" s="66">
        <f t="shared" si="56"/>
        <v>0</v>
      </c>
      <c r="F571" s="66"/>
      <c r="G571" s="66"/>
      <c r="H571" s="66">
        <f t="shared" si="57"/>
        <v>0</v>
      </c>
      <c r="I571" s="66"/>
      <c r="J571" s="66"/>
      <c r="K571" s="66">
        <f t="shared" si="58"/>
        <v>0</v>
      </c>
      <c r="L571" s="66"/>
      <c r="M571" s="66"/>
      <c r="N571" s="66">
        <f t="shared" si="59"/>
        <v>0</v>
      </c>
    </row>
    <row r="572" spans="1:14" ht="15.75">
      <c r="A572" s="6">
        <v>2730</v>
      </c>
      <c r="B572" s="5" t="s">
        <v>51</v>
      </c>
      <c r="C572" s="66"/>
      <c r="D572" s="66"/>
      <c r="E572" s="66">
        <f t="shared" si="56"/>
        <v>0</v>
      </c>
      <c r="F572" s="66"/>
      <c r="G572" s="66"/>
      <c r="H572" s="66">
        <f t="shared" si="57"/>
        <v>0</v>
      </c>
      <c r="I572" s="66"/>
      <c r="J572" s="66"/>
      <c r="K572" s="66">
        <f t="shared" si="58"/>
        <v>0</v>
      </c>
      <c r="L572" s="66"/>
      <c r="M572" s="66"/>
      <c r="N572" s="66">
        <f t="shared" si="59"/>
        <v>0</v>
      </c>
    </row>
    <row r="573" spans="1:14" ht="15.75">
      <c r="A573" s="17">
        <v>2800</v>
      </c>
      <c r="B573" s="13" t="s">
        <v>9</v>
      </c>
      <c r="C573" s="67"/>
      <c r="D573" s="65">
        <v>0.729</v>
      </c>
      <c r="E573" s="67">
        <f t="shared" si="56"/>
        <v>0.729</v>
      </c>
      <c r="F573" s="67">
        <v>0</v>
      </c>
      <c r="G573" s="67"/>
      <c r="H573" s="67">
        <f t="shared" si="57"/>
        <v>0</v>
      </c>
      <c r="I573" s="67">
        <v>0</v>
      </c>
      <c r="J573" s="67"/>
      <c r="K573" s="67">
        <f t="shared" si="58"/>
        <v>0</v>
      </c>
      <c r="L573" s="67">
        <v>0</v>
      </c>
      <c r="M573" s="67"/>
      <c r="N573" s="67">
        <f t="shared" si="59"/>
        <v>0</v>
      </c>
    </row>
    <row r="574" spans="1:14" ht="15.75">
      <c r="A574" s="17">
        <v>2900</v>
      </c>
      <c r="B574" s="13" t="s">
        <v>28</v>
      </c>
      <c r="C574" s="67"/>
      <c r="D574" s="67"/>
      <c r="E574" s="67">
        <f t="shared" si="56"/>
        <v>0</v>
      </c>
      <c r="F574" s="67"/>
      <c r="G574" s="67"/>
      <c r="H574" s="67">
        <f t="shared" si="57"/>
        <v>0</v>
      </c>
      <c r="I574" s="67"/>
      <c r="J574" s="67"/>
      <c r="K574" s="67">
        <f t="shared" si="58"/>
        <v>0</v>
      </c>
      <c r="L574" s="67"/>
      <c r="M574" s="67"/>
      <c r="N574" s="67">
        <f t="shared" si="59"/>
        <v>0</v>
      </c>
    </row>
    <row r="575" spans="1:14" ht="15.75">
      <c r="A575" s="17">
        <v>3000</v>
      </c>
      <c r="B575" s="13" t="s">
        <v>20</v>
      </c>
      <c r="C575" s="67">
        <f>C576+C590</f>
        <v>0</v>
      </c>
      <c r="D575" s="67">
        <f>D576+D590</f>
        <v>0</v>
      </c>
      <c r="E575" s="67">
        <f t="shared" si="56"/>
        <v>0</v>
      </c>
      <c r="F575" s="67">
        <f>F576+F590</f>
        <v>0</v>
      </c>
      <c r="G575" s="67">
        <f>G576+G590</f>
        <v>0</v>
      </c>
      <c r="H575" s="67">
        <f t="shared" si="57"/>
        <v>0</v>
      </c>
      <c r="I575" s="67">
        <f>I576+I590</f>
        <v>0</v>
      </c>
      <c r="J575" s="67">
        <f>J576+J590</f>
        <v>0</v>
      </c>
      <c r="K575" s="67">
        <f t="shared" si="58"/>
        <v>0</v>
      </c>
      <c r="L575" s="67">
        <f>L576+L590</f>
        <v>0</v>
      </c>
      <c r="M575" s="67">
        <f>M576+M590</f>
        <v>0</v>
      </c>
      <c r="N575" s="67">
        <f t="shared" si="59"/>
        <v>0</v>
      </c>
    </row>
    <row r="576" spans="1:14" ht="15.75">
      <c r="A576" s="17">
        <v>3100</v>
      </c>
      <c r="B576" s="13" t="s">
        <v>52</v>
      </c>
      <c r="C576" s="67">
        <f>C577+C578+C581+C584+C588+C589</f>
        <v>0</v>
      </c>
      <c r="D576" s="67">
        <f>D577+D578+D581+D584+D588+D589</f>
        <v>0</v>
      </c>
      <c r="E576" s="67">
        <f t="shared" si="56"/>
        <v>0</v>
      </c>
      <c r="F576" s="67">
        <f>F577+F578+F581+F584+F588+F589</f>
        <v>0</v>
      </c>
      <c r="G576" s="67">
        <f>G577+G578+G581+G584+G588+G589</f>
        <v>0</v>
      </c>
      <c r="H576" s="67">
        <f t="shared" si="57"/>
        <v>0</v>
      </c>
      <c r="I576" s="67">
        <f>I577+I578+I581+I584+I588+I589</f>
        <v>0</v>
      </c>
      <c r="J576" s="67">
        <f>J577+J578+J581+J584+J588+J589</f>
        <v>0</v>
      </c>
      <c r="K576" s="67">
        <f t="shared" si="58"/>
        <v>0</v>
      </c>
      <c r="L576" s="67">
        <f>L577+L578+L581+L584+L588+L589</f>
        <v>0</v>
      </c>
      <c r="M576" s="67">
        <f>M577+M578+M581+M584+M588+M589</f>
        <v>0</v>
      </c>
      <c r="N576" s="67">
        <f t="shared" si="59"/>
        <v>0</v>
      </c>
    </row>
    <row r="577" spans="1:14" ht="30">
      <c r="A577" s="6">
        <v>3110</v>
      </c>
      <c r="B577" s="19" t="s">
        <v>53</v>
      </c>
      <c r="C577" s="66"/>
      <c r="D577" s="66"/>
      <c r="E577" s="66">
        <f t="shared" si="56"/>
        <v>0</v>
      </c>
      <c r="F577" s="66"/>
      <c r="G577" s="66"/>
      <c r="H577" s="66">
        <f t="shared" si="57"/>
        <v>0</v>
      </c>
      <c r="I577" s="66"/>
      <c r="J577" s="66"/>
      <c r="K577" s="66">
        <f t="shared" si="58"/>
        <v>0</v>
      </c>
      <c r="L577" s="66"/>
      <c r="M577" s="66"/>
      <c r="N577" s="66">
        <f t="shared" si="59"/>
        <v>0</v>
      </c>
    </row>
    <row r="578" spans="1:14" ht="15.75">
      <c r="A578" s="6">
        <v>3120</v>
      </c>
      <c r="B578" s="19" t="s">
        <v>21</v>
      </c>
      <c r="C578" s="66">
        <f>C579+C580</f>
        <v>0</v>
      </c>
      <c r="D578" s="66">
        <f>D579+D580</f>
        <v>0</v>
      </c>
      <c r="E578" s="66">
        <f t="shared" si="56"/>
        <v>0</v>
      </c>
      <c r="F578" s="66">
        <f>F579+F580</f>
        <v>0</v>
      </c>
      <c r="G578" s="66">
        <f>G579+G580</f>
        <v>0</v>
      </c>
      <c r="H578" s="66">
        <f t="shared" si="57"/>
        <v>0</v>
      </c>
      <c r="I578" s="66">
        <f>I579+I580</f>
        <v>0</v>
      </c>
      <c r="J578" s="66">
        <f>J579+J580</f>
        <v>0</v>
      </c>
      <c r="K578" s="66">
        <f t="shared" si="58"/>
        <v>0</v>
      </c>
      <c r="L578" s="66">
        <f>L579+L580</f>
        <v>0</v>
      </c>
      <c r="M578" s="66">
        <f>M579+M580</f>
        <v>0</v>
      </c>
      <c r="N578" s="66">
        <f t="shared" si="59"/>
        <v>0</v>
      </c>
    </row>
    <row r="579" spans="1:14" ht="15.75">
      <c r="A579" s="6">
        <v>3121</v>
      </c>
      <c r="B579" s="19" t="s">
        <v>54</v>
      </c>
      <c r="C579" s="66"/>
      <c r="D579" s="66"/>
      <c r="E579" s="66">
        <f t="shared" si="56"/>
        <v>0</v>
      </c>
      <c r="F579" s="66"/>
      <c r="G579" s="66"/>
      <c r="H579" s="66">
        <f t="shared" si="57"/>
        <v>0</v>
      </c>
      <c r="I579" s="66"/>
      <c r="J579" s="66"/>
      <c r="K579" s="66">
        <f t="shared" si="58"/>
        <v>0</v>
      </c>
      <c r="L579" s="66"/>
      <c r="M579" s="66"/>
      <c r="N579" s="66">
        <f t="shared" si="59"/>
        <v>0</v>
      </c>
    </row>
    <row r="580" spans="1:14" ht="15.75">
      <c r="A580" s="6">
        <v>3122</v>
      </c>
      <c r="B580" s="19" t="s">
        <v>55</v>
      </c>
      <c r="C580" s="66"/>
      <c r="D580" s="66"/>
      <c r="E580" s="66">
        <f t="shared" si="56"/>
        <v>0</v>
      </c>
      <c r="F580" s="66"/>
      <c r="G580" s="66"/>
      <c r="H580" s="66">
        <f t="shared" si="57"/>
        <v>0</v>
      </c>
      <c r="I580" s="66"/>
      <c r="J580" s="66"/>
      <c r="K580" s="66">
        <f t="shared" si="58"/>
        <v>0</v>
      </c>
      <c r="L580" s="66"/>
      <c r="M580" s="66"/>
      <c r="N580" s="66">
        <f t="shared" si="59"/>
        <v>0</v>
      </c>
    </row>
    <row r="581" spans="1:14" ht="15.75">
      <c r="A581" s="6">
        <v>3130</v>
      </c>
      <c r="B581" s="19" t="s">
        <v>22</v>
      </c>
      <c r="C581" s="66">
        <f>C582+C583</f>
        <v>0</v>
      </c>
      <c r="D581" s="66">
        <f>D582+D583</f>
        <v>0</v>
      </c>
      <c r="E581" s="66">
        <f t="shared" si="56"/>
        <v>0</v>
      </c>
      <c r="F581" s="66">
        <f>F582+F583</f>
        <v>0</v>
      </c>
      <c r="G581" s="66">
        <f>G582+G583</f>
        <v>0</v>
      </c>
      <c r="H581" s="66">
        <f t="shared" si="57"/>
        <v>0</v>
      </c>
      <c r="I581" s="66">
        <f>I582+I583</f>
        <v>0</v>
      </c>
      <c r="J581" s="66">
        <f>J582+J583</f>
        <v>0</v>
      </c>
      <c r="K581" s="66">
        <f t="shared" si="58"/>
        <v>0</v>
      </c>
      <c r="L581" s="66">
        <f>L582+L583</f>
        <v>0</v>
      </c>
      <c r="M581" s="66">
        <f>M582+M583</f>
        <v>0</v>
      </c>
      <c r="N581" s="66">
        <f t="shared" si="59"/>
        <v>0</v>
      </c>
    </row>
    <row r="582" spans="1:14" ht="15.75">
      <c r="A582" s="6">
        <v>3131</v>
      </c>
      <c r="B582" s="19" t="s">
        <v>56</v>
      </c>
      <c r="C582" s="66"/>
      <c r="D582" s="66"/>
      <c r="E582" s="66">
        <f t="shared" si="56"/>
        <v>0</v>
      </c>
      <c r="F582" s="66"/>
      <c r="G582" s="66"/>
      <c r="H582" s="66">
        <f t="shared" si="57"/>
        <v>0</v>
      </c>
      <c r="I582" s="66"/>
      <c r="J582" s="66"/>
      <c r="K582" s="66">
        <f t="shared" si="58"/>
        <v>0</v>
      </c>
      <c r="L582" s="66"/>
      <c r="M582" s="66"/>
      <c r="N582" s="66">
        <f t="shared" si="59"/>
        <v>0</v>
      </c>
    </row>
    <row r="583" spans="1:14" ht="15.75">
      <c r="A583" s="6">
        <v>3132</v>
      </c>
      <c r="B583" s="19" t="s">
        <v>23</v>
      </c>
      <c r="C583" s="66"/>
      <c r="D583" s="66"/>
      <c r="E583" s="66">
        <f t="shared" si="56"/>
        <v>0</v>
      </c>
      <c r="F583" s="66"/>
      <c r="G583" s="66"/>
      <c r="H583" s="66">
        <f t="shared" si="57"/>
        <v>0</v>
      </c>
      <c r="I583" s="66"/>
      <c r="J583" s="66"/>
      <c r="K583" s="66">
        <f t="shared" si="58"/>
        <v>0</v>
      </c>
      <c r="L583" s="66"/>
      <c r="M583" s="66"/>
      <c r="N583" s="66">
        <f t="shared" si="59"/>
        <v>0</v>
      </c>
    </row>
    <row r="584" spans="1:14" ht="15.75">
      <c r="A584" s="6">
        <v>3140</v>
      </c>
      <c r="B584" s="19" t="s">
        <v>24</v>
      </c>
      <c r="C584" s="66">
        <f>C585+C586+C587</f>
        <v>0</v>
      </c>
      <c r="D584" s="66">
        <f>D585+D586+D587</f>
        <v>0</v>
      </c>
      <c r="E584" s="66">
        <f t="shared" si="56"/>
        <v>0</v>
      </c>
      <c r="F584" s="66">
        <f>F585+F586+F587</f>
        <v>0</v>
      </c>
      <c r="G584" s="66">
        <f>G585+G586+G587</f>
        <v>0</v>
      </c>
      <c r="H584" s="66">
        <f t="shared" si="57"/>
        <v>0</v>
      </c>
      <c r="I584" s="66">
        <f>I585+I586+I587</f>
        <v>0</v>
      </c>
      <c r="J584" s="66">
        <f>J585+J586+J587</f>
        <v>0</v>
      </c>
      <c r="K584" s="66">
        <f t="shared" si="58"/>
        <v>0</v>
      </c>
      <c r="L584" s="66">
        <f>L585+L586+L587</f>
        <v>0</v>
      </c>
      <c r="M584" s="66">
        <f>M585+M586+M587</f>
        <v>0</v>
      </c>
      <c r="N584" s="66">
        <f t="shared" si="59"/>
        <v>0</v>
      </c>
    </row>
    <row r="585" spans="1:14" ht="15.75">
      <c r="A585" s="6">
        <v>3141</v>
      </c>
      <c r="B585" s="19" t="s">
        <v>57</v>
      </c>
      <c r="C585" s="66"/>
      <c r="D585" s="66"/>
      <c r="E585" s="66">
        <f t="shared" si="56"/>
        <v>0</v>
      </c>
      <c r="F585" s="66"/>
      <c r="G585" s="66"/>
      <c r="H585" s="66">
        <f t="shared" si="57"/>
        <v>0</v>
      </c>
      <c r="I585" s="66"/>
      <c r="J585" s="66"/>
      <c r="K585" s="66">
        <f t="shared" si="58"/>
        <v>0</v>
      </c>
      <c r="L585" s="66"/>
      <c r="M585" s="66"/>
      <c r="N585" s="66">
        <f t="shared" si="59"/>
        <v>0</v>
      </c>
    </row>
    <row r="586" spans="1:14" ht="15.75">
      <c r="A586" s="6">
        <v>3142</v>
      </c>
      <c r="B586" s="19" t="s">
        <v>58</v>
      </c>
      <c r="C586" s="66"/>
      <c r="D586" s="66"/>
      <c r="E586" s="66">
        <f t="shared" si="56"/>
        <v>0</v>
      </c>
      <c r="F586" s="66"/>
      <c r="G586" s="66"/>
      <c r="H586" s="66">
        <f t="shared" si="57"/>
        <v>0</v>
      </c>
      <c r="I586" s="66"/>
      <c r="J586" s="66"/>
      <c r="K586" s="66">
        <f t="shared" si="58"/>
        <v>0</v>
      </c>
      <c r="L586" s="66"/>
      <c r="M586" s="66"/>
      <c r="N586" s="66">
        <f t="shared" si="59"/>
        <v>0</v>
      </c>
    </row>
    <row r="587" spans="1:14" ht="15.75">
      <c r="A587" s="6">
        <v>3143</v>
      </c>
      <c r="B587" s="19" t="s">
        <v>59</v>
      </c>
      <c r="C587" s="66"/>
      <c r="D587" s="66"/>
      <c r="E587" s="66">
        <f t="shared" si="56"/>
        <v>0</v>
      </c>
      <c r="F587" s="66"/>
      <c r="G587" s="66"/>
      <c r="H587" s="66">
        <f t="shared" si="57"/>
        <v>0</v>
      </c>
      <c r="I587" s="66"/>
      <c r="J587" s="66"/>
      <c r="K587" s="66">
        <f t="shared" si="58"/>
        <v>0</v>
      </c>
      <c r="L587" s="66"/>
      <c r="M587" s="66"/>
      <c r="N587" s="66">
        <f t="shared" si="59"/>
        <v>0</v>
      </c>
    </row>
    <row r="588" spans="1:14" ht="15.75">
      <c r="A588" s="6">
        <v>3150</v>
      </c>
      <c r="B588" s="19" t="s">
        <v>60</v>
      </c>
      <c r="C588" s="66"/>
      <c r="D588" s="66"/>
      <c r="E588" s="66">
        <f t="shared" si="56"/>
        <v>0</v>
      </c>
      <c r="F588" s="66"/>
      <c r="G588" s="66"/>
      <c r="H588" s="66">
        <f t="shared" si="57"/>
        <v>0</v>
      </c>
      <c r="I588" s="66"/>
      <c r="J588" s="66"/>
      <c r="K588" s="66">
        <f t="shared" si="58"/>
        <v>0</v>
      </c>
      <c r="L588" s="66"/>
      <c r="M588" s="66"/>
      <c r="N588" s="66">
        <f t="shared" si="59"/>
        <v>0</v>
      </c>
    </row>
    <row r="589" spans="1:14" ht="15.75">
      <c r="A589" s="6">
        <v>3160</v>
      </c>
      <c r="B589" s="19" t="s">
        <v>61</v>
      </c>
      <c r="C589" s="66"/>
      <c r="D589" s="66"/>
      <c r="E589" s="66">
        <f t="shared" si="56"/>
        <v>0</v>
      </c>
      <c r="F589" s="66"/>
      <c r="G589" s="66"/>
      <c r="H589" s="66">
        <f t="shared" si="57"/>
        <v>0</v>
      </c>
      <c r="I589" s="66"/>
      <c r="J589" s="66"/>
      <c r="K589" s="66">
        <f t="shared" si="58"/>
        <v>0</v>
      </c>
      <c r="L589" s="66"/>
      <c r="M589" s="66"/>
      <c r="N589" s="66">
        <f t="shared" si="59"/>
        <v>0</v>
      </c>
    </row>
    <row r="590" spans="1:14" ht="15.75">
      <c r="A590" s="17">
        <v>3200</v>
      </c>
      <c r="B590" s="20" t="s">
        <v>25</v>
      </c>
      <c r="C590" s="67">
        <f>C591+C592+C593+C594</f>
        <v>0</v>
      </c>
      <c r="D590" s="67">
        <f>D591+D592+D593+D594</f>
        <v>0</v>
      </c>
      <c r="E590" s="67">
        <f t="shared" si="56"/>
        <v>0</v>
      </c>
      <c r="F590" s="67">
        <f>F591+F592+F593+F594</f>
        <v>0</v>
      </c>
      <c r="G590" s="67">
        <f>G591+G592+G593+G594</f>
        <v>0</v>
      </c>
      <c r="H590" s="67">
        <f t="shared" si="57"/>
        <v>0</v>
      </c>
      <c r="I590" s="67">
        <f>I591+I592+I593+I594</f>
        <v>0</v>
      </c>
      <c r="J590" s="67">
        <f>J591+J592+J593+J594</f>
        <v>0</v>
      </c>
      <c r="K590" s="67">
        <f t="shared" si="58"/>
        <v>0</v>
      </c>
      <c r="L590" s="67">
        <f>L591+L592+L593+L594</f>
        <v>0</v>
      </c>
      <c r="M590" s="67">
        <f>M591+M592+M593+M594</f>
        <v>0</v>
      </c>
      <c r="N590" s="67">
        <f t="shared" si="59"/>
        <v>0</v>
      </c>
    </row>
    <row r="591" spans="1:14" ht="30">
      <c r="A591" s="6">
        <v>3210</v>
      </c>
      <c r="B591" s="19" t="s">
        <v>26</v>
      </c>
      <c r="C591" s="66"/>
      <c r="D591" s="66"/>
      <c r="E591" s="66">
        <f t="shared" si="56"/>
        <v>0</v>
      </c>
      <c r="F591" s="66"/>
      <c r="G591" s="66"/>
      <c r="H591" s="66">
        <f t="shared" si="57"/>
        <v>0</v>
      </c>
      <c r="I591" s="66"/>
      <c r="J591" s="66"/>
      <c r="K591" s="66">
        <f t="shared" si="58"/>
        <v>0</v>
      </c>
      <c r="L591" s="66"/>
      <c r="M591" s="66"/>
      <c r="N591" s="66">
        <f t="shared" si="59"/>
        <v>0</v>
      </c>
    </row>
    <row r="592" spans="1:14" ht="30">
      <c r="A592" s="6">
        <v>3220</v>
      </c>
      <c r="B592" s="19" t="s">
        <v>62</v>
      </c>
      <c r="C592" s="66"/>
      <c r="D592" s="66"/>
      <c r="E592" s="66">
        <f t="shared" si="56"/>
        <v>0</v>
      </c>
      <c r="F592" s="66"/>
      <c r="G592" s="66"/>
      <c r="H592" s="66">
        <f t="shared" si="57"/>
        <v>0</v>
      </c>
      <c r="I592" s="66"/>
      <c r="J592" s="66"/>
      <c r="K592" s="66">
        <f t="shared" si="58"/>
        <v>0</v>
      </c>
      <c r="L592" s="66"/>
      <c r="M592" s="66"/>
      <c r="N592" s="66">
        <f t="shared" si="59"/>
        <v>0</v>
      </c>
    </row>
    <row r="593" spans="1:14" ht="30">
      <c r="A593" s="6">
        <v>3230</v>
      </c>
      <c r="B593" s="19" t="s">
        <v>63</v>
      </c>
      <c r="C593" s="66"/>
      <c r="D593" s="66"/>
      <c r="E593" s="66">
        <f t="shared" si="56"/>
        <v>0</v>
      </c>
      <c r="F593" s="66"/>
      <c r="G593" s="66"/>
      <c r="H593" s="66">
        <f t="shared" si="57"/>
        <v>0</v>
      </c>
      <c r="I593" s="66"/>
      <c r="J593" s="66"/>
      <c r="K593" s="66">
        <f t="shared" si="58"/>
        <v>0</v>
      </c>
      <c r="L593" s="66"/>
      <c r="M593" s="66"/>
      <c r="N593" s="66">
        <f t="shared" si="59"/>
        <v>0</v>
      </c>
    </row>
    <row r="594" spans="1:14" ht="15.75">
      <c r="A594" s="6">
        <v>3240</v>
      </c>
      <c r="B594" s="19" t="s">
        <v>27</v>
      </c>
      <c r="C594" s="66"/>
      <c r="D594" s="66"/>
      <c r="E594" s="66">
        <f t="shared" si="56"/>
        <v>0</v>
      </c>
      <c r="F594" s="66"/>
      <c r="G594" s="66"/>
      <c r="H594" s="66">
        <f t="shared" si="57"/>
        <v>0</v>
      </c>
      <c r="I594" s="66"/>
      <c r="J594" s="66"/>
      <c r="K594" s="66">
        <f t="shared" si="58"/>
        <v>0</v>
      </c>
      <c r="L594" s="66"/>
      <c r="M594" s="66"/>
      <c r="N594" s="66">
        <f t="shared" si="59"/>
        <v>0</v>
      </c>
    </row>
    <row r="595" spans="1:14" ht="15.75">
      <c r="A595" s="6"/>
      <c r="B595" s="19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</row>
    <row r="596" spans="1:14" ht="15.75">
      <c r="A596" s="55" t="s">
        <v>82</v>
      </c>
      <c r="B596" s="56" t="s">
        <v>83</v>
      </c>
      <c r="C596" s="78">
        <f>C598+C633</f>
        <v>0</v>
      </c>
      <c r="D596" s="78">
        <f>D598+D633</f>
        <v>2434.1029999999996</v>
      </c>
      <c r="E596" s="78">
        <f>C596+D596</f>
        <v>2434.1029999999996</v>
      </c>
      <c r="F596" s="78">
        <f>F598+F633</f>
        <v>5977.872</v>
      </c>
      <c r="G596" s="78">
        <f>G598+G633</f>
        <v>0</v>
      </c>
      <c r="H596" s="78">
        <f>F596+G596</f>
        <v>5977.872</v>
      </c>
      <c r="I596" s="78">
        <f>I598+I633</f>
        <v>6644.905</v>
      </c>
      <c r="J596" s="78">
        <f>J598+J633</f>
        <v>0</v>
      </c>
      <c r="K596" s="78">
        <f>I596+J596</f>
        <v>6644.905</v>
      </c>
      <c r="L596" s="78">
        <f>L598+L633</f>
        <v>7255.2699999999995</v>
      </c>
      <c r="M596" s="78">
        <f>M598+M633</f>
        <v>0</v>
      </c>
      <c r="N596" s="78">
        <f>L596+M596</f>
        <v>7255.2699999999995</v>
      </c>
    </row>
    <row r="597" spans="1:14" ht="15.75">
      <c r="A597" s="40"/>
      <c r="B597" s="44" t="s">
        <v>0</v>
      </c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</row>
    <row r="598" spans="1:14" ht="15.75">
      <c r="A598" s="17">
        <v>2000</v>
      </c>
      <c r="B598" s="13" t="s">
        <v>5</v>
      </c>
      <c r="C598" s="67">
        <f>C599+C604+C620+C623+C627+C631+C632</f>
        <v>0</v>
      </c>
      <c r="D598" s="67">
        <f>D599+D604+D620+D623+D627+D631+D632+D633</f>
        <v>2434.1029999999996</v>
      </c>
      <c r="E598" s="67">
        <f>C598+D598</f>
        <v>2434.1029999999996</v>
      </c>
      <c r="F598" s="67">
        <f>F599+F604+F620+F623+F627+F631+F632+F633</f>
        <v>5977.872</v>
      </c>
      <c r="G598" s="67">
        <f>G599+G604+G620+G623+G627+G631+G632+G633</f>
        <v>0</v>
      </c>
      <c r="H598" s="67">
        <f>F598+G598</f>
        <v>5977.872</v>
      </c>
      <c r="I598" s="67">
        <f>I599+I604+I620+I623+I627+I631+I632+I633</f>
        <v>6644.905</v>
      </c>
      <c r="J598" s="67">
        <f>J599+J604+J620+J623+J627+J631+J632+J633</f>
        <v>0</v>
      </c>
      <c r="K598" s="67">
        <f>I598+J598</f>
        <v>6644.905</v>
      </c>
      <c r="L598" s="67">
        <f>L599+L604+L620+L623+L627+L631+L632+L633</f>
        <v>7255.2699999999995</v>
      </c>
      <c r="M598" s="67">
        <f>M599+M604+M620+M623+M627+M631+M632+M633</f>
        <v>0</v>
      </c>
      <c r="N598" s="67">
        <f>L598+M598</f>
        <v>7255.2699999999995</v>
      </c>
    </row>
    <row r="599" spans="1:14" ht="15.75">
      <c r="A599" s="17">
        <v>2100</v>
      </c>
      <c r="B599" s="13" t="s">
        <v>33</v>
      </c>
      <c r="C599" s="67">
        <f>C601+C603</f>
        <v>0</v>
      </c>
      <c r="D599" s="67">
        <f>D601+D603</f>
        <v>1204.037</v>
      </c>
      <c r="E599" s="67">
        <f aca="true" t="shared" si="60" ref="E599:E652">C599+D599</f>
        <v>1204.037</v>
      </c>
      <c r="F599" s="67">
        <f>F601+F603</f>
        <v>4569.7210000000005</v>
      </c>
      <c r="G599" s="67">
        <f>G601+G603</f>
        <v>0</v>
      </c>
      <c r="H599" s="67">
        <f aca="true" t="shared" si="61" ref="H599:H652">F599+G599</f>
        <v>4569.7210000000005</v>
      </c>
      <c r="I599" s="67">
        <f>I601+I603</f>
        <v>5153.016</v>
      </c>
      <c r="J599" s="67">
        <f>J601+J603</f>
        <v>0</v>
      </c>
      <c r="K599" s="67">
        <f aca="true" t="shared" si="62" ref="K599:K652">I599+J599</f>
        <v>5153.016</v>
      </c>
      <c r="L599" s="67">
        <f>L601+L603</f>
        <v>5679.565</v>
      </c>
      <c r="M599" s="67">
        <f>M601+M603</f>
        <v>0</v>
      </c>
      <c r="N599" s="67">
        <f aca="true" t="shared" si="63" ref="N599:N652">L599+M599</f>
        <v>5679.565</v>
      </c>
    </row>
    <row r="600" spans="1:14" ht="15.75">
      <c r="A600" s="6">
        <v>2110</v>
      </c>
      <c r="B600" s="5" t="s">
        <v>34</v>
      </c>
      <c r="C600" s="66">
        <f>C601</f>
        <v>0</v>
      </c>
      <c r="D600" s="66">
        <f>D601</f>
        <v>883.373</v>
      </c>
      <c r="E600" s="66">
        <f t="shared" si="60"/>
        <v>883.373</v>
      </c>
      <c r="F600" s="66">
        <f>F601</f>
        <v>3352.693</v>
      </c>
      <c r="G600" s="66">
        <f>G601</f>
        <v>0</v>
      </c>
      <c r="H600" s="66">
        <f t="shared" si="61"/>
        <v>3352.693</v>
      </c>
      <c r="I600" s="66">
        <f>I601</f>
        <v>3780.643</v>
      </c>
      <c r="J600" s="66">
        <f>J601</f>
        <v>0</v>
      </c>
      <c r="K600" s="66">
        <f t="shared" si="62"/>
        <v>3780.643</v>
      </c>
      <c r="L600" s="66">
        <f>L601</f>
        <v>4166.959</v>
      </c>
      <c r="M600" s="66">
        <f>M601</f>
        <v>0</v>
      </c>
      <c r="N600" s="66">
        <f t="shared" si="63"/>
        <v>4166.959</v>
      </c>
    </row>
    <row r="601" spans="1:14" ht="15.75">
      <c r="A601" s="6">
        <v>2111</v>
      </c>
      <c r="B601" s="5" t="s">
        <v>6</v>
      </c>
      <c r="C601" s="66"/>
      <c r="D601" s="64">
        <v>883.373</v>
      </c>
      <c r="E601" s="66">
        <f t="shared" si="60"/>
        <v>883.373</v>
      </c>
      <c r="F601" s="66">
        <v>3352.693</v>
      </c>
      <c r="G601" s="66"/>
      <c r="H601" s="66">
        <f t="shared" si="61"/>
        <v>3352.693</v>
      </c>
      <c r="I601" s="66">
        <v>3780.643</v>
      </c>
      <c r="J601" s="66"/>
      <c r="K601" s="66">
        <f t="shared" si="62"/>
        <v>3780.643</v>
      </c>
      <c r="L601" s="66">
        <v>4166.959</v>
      </c>
      <c r="M601" s="66"/>
      <c r="N601" s="66">
        <f t="shared" si="63"/>
        <v>4166.959</v>
      </c>
    </row>
    <row r="602" spans="1:14" ht="15.75">
      <c r="A602" s="6">
        <v>2112</v>
      </c>
      <c r="B602" s="5" t="s">
        <v>35</v>
      </c>
      <c r="C602" s="66"/>
      <c r="D602" s="66"/>
      <c r="E602" s="66">
        <f t="shared" si="60"/>
        <v>0</v>
      </c>
      <c r="F602" s="66"/>
      <c r="G602" s="66"/>
      <c r="H602" s="66">
        <f t="shared" si="61"/>
        <v>0</v>
      </c>
      <c r="I602" s="66"/>
      <c r="J602" s="66"/>
      <c r="K602" s="66">
        <f t="shared" si="62"/>
        <v>0</v>
      </c>
      <c r="L602" s="66"/>
      <c r="M602" s="66"/>
      <c r="N602" s="66">
        <f t="shared" si="63"/>
        <v>0</v>
      </c>
    </row>
    <row r="603" spans="1:14" ht="15.75">
      <c r="A603" s="6">
        <v>2120</v>
      </c>
      <c r="B603" s="5" t="s">
        <v>36</v>
      </c>
      <c r="C603" s="66"/>
      <c r="D603" s="64">
        <v>320.664</v>
      </c>
      <c r="E603" s="66">
        <f t="shared" si="60"/>
        <v>320.664</v>
      </c>
      <c r="F603" s="66">
        <v>1217.028</v>
      </c>
      <c r="G603" s="66"/>
      <c r="H603" s="66">
        <f t="shared" si="61"/>
        <v>1217.028</v>
      </c>
      <c r="I603" s="66">
        <v>1372.373</v>
      </c>
      <c r="J603" s="66"/>
      <c r="K603" s="66">
        <f t="shared" si="62"/>
        <v>1372.373</v>
      </c>
      <c r="L603" s="66">
        <v>1512.606</v>
      </c>
      <c r="M603" s="66"/>
      <c r="N603" s="66">
        <f t="shared" si="63"/>
        <v>1512.606</v>
      </c>
    </row>
    <row r="604" spans="1:14" ht="15.75">
      <c r="A604" s="17">
        <v>2200</v>
      </c>
      <c r="B604" s="13" t="s">
        <v>37</v>
      </c>
      <c r="C604" s="67">
        <f>C605+C606+C607+C608+C609+C610+C611+C617</f>
        <v>0</v>
      </c>
      <c r="D604" s="67">
        <f>D605+D606+D607+D608+D609+D610+D611+D617</f>
        <v>1227.346</v>
      </c>
      <c r="E604" s="67">
        <f t="shared" si="60"/>
        <v>1227.346</v>
      </c>
      <c r="F604" s="67">
        <f>F605+F606+F607+F608+F609+F610+F611+F617</f>
        <v>1408.1509999999998</v>
      </c>
      <c r="G604" s="67">
        <f>G605+G606+G607+G608+G609+G610+G611+G617</f>
        <v>0</v>
      </c>
      <c r="H604" s="67">
        <f t="shared" si="61"/>
        <v>1408.1509999999998</v>
      </c>
      <c r="I604" s="67">
        <f>I605+I606+I607+I608+I609+I610+I611+I617</f>
        <v>1491.889</v>
      </c>
      <c r="J604" s="67">
        <f>J605+J606+J607+J608+J609+J610+J611+J617</f>
        <v>0</v>
      </c>
      <c r="K604" s="67">
        <f t="shared" si="62"/>
        <v>1491.889</v>
      </c>
      <c r="L604" s="67">
        <f>L605+L606+L607+L608+L609+L610+L611+L617</f>
        <v>1575.705</v>
      </c>
      <c r="M604" s="67">
        <f>M605+M606+M607+M608+M609+M610+M611+M617</f>
        <v>0</v>
      </c>
      <c r="N604" s="67">
        <f t="shared" si="63"/>
        <v>1575.705</v>
      </c>
    </row>
    <row r="605" spans="1:14" ht="15.75">
      <c r="A605" s="6">
        <v>2210</v>
      </c>
      <c r="B605" s="5" t="s">
        <v>38</v>
      </c>
      <c r="C605" s="66"/>
      <c r="D605" s="63">
        <v>0</v>
      </c>
      <c r="E605" s="66">
        <f t="shared" si="60"/>
        <v>0</v>
      </c>
      <c r="F605" s="66">
        <v>0.68</v>
      </c>
      <c r="G605" s="66"/>
      <c r="H605" s="66">
        <f t="shared" si="61"/>
        <v>0.68</v>
      </c>
      <c r="I605" s="66">
        <v>0.735</v>
      </c>
      <c r="J605" s="66"/>
      <c r="K605" s="66">
        <f t="shared" si="62"/>
        <v>0.735</v>
      </c>
      <c r="L605" s="66">
        <v>0.775</v>
      </c>
      <c r="M605" s="66"/>
      <c r="N605" s="66">
        <f t="shared" si="63"/>
        <v>0.775</v>
      </c>
    </row>
    <row r="606" spans="1:14" ht="15.75">
      <c r="A606" s="6">
        <v>2220</v>
      </c>
      <c r="B606" s="5" t="s">
        <v>39</v>
      </c>
      <c r="C606" s="66"/>
      <c r="D606" s="63">
        <v>0.439</v>
      </c>
      <c r="E606" s="66">
        <f t="shared" si="60"/>
        <v>0.439</v>
      </c>
      <c r="F606" s="66">
        <v>0.492</v>
      </c>
      <c r="G606" s="66"/>
      <c r="H606" s="66">
        <f t="shared" si="61"/>
        <v>0.492</v>
      </c>
      <c r="I606" s="66">
        <v>0.532</v>
      </c>
      <c r="J606" s="66"/>
      <c r="K606" s="66">
        <f t="shared" si="62"/>
        <v>0.532</v>
      </c>
      <c r="L606" s="66">
        <v>0.564</v>
      </c>
      <c r="M606" s="66"/>
      <c r="N606" s="66">
        <f t="shared" si="63"/>
        <v>0.564</v>
      </c>
    </row>
    <row r="607" spans="1:14" ht="15.75">
      <c r="A607" s="6">
        <v>2230</v>
      </c>
      <c r="B607" s="5" t="s">
        <v>7</v>
      </c>
      <c r="C607" s="66"/>
      <c r="D607" s="63">
        <v>0</v>
      </c>
      <c r="E607" s="66">
        <f t="shared" si="60"/>
        <v>0</v>
      </c>
      <c r="F607" s="66">
        <v>0</v>
      </c>
      <c r="G607" s="66"/>
      <c r="H607" s="66">
        <f t="shared" si="61"/>
        <v>0</v>
      </c>
      <c r="I607" s="66">
        <v>0</v>
      </c>
      <c r="J607" s="66"/>
      <c r="K607" s="66">
        <f t="shared" si="62"/>
        <v>0</v>
      </c>
      <c r="L607" s="66">
        <v>0</v>
      </c>
      <c r="M607" s="66"/>
      <c r="N607" s="66">
        <f t="shared" si="63"/>
        <v>0</v>
      </c>
    </row>
    <row r="608" spans="1:14" ht="15.75">
      <c r="A608" s="6">
        <v>2240</v>
      </c>
      <c r="B608" s="5" t="s">
        <v>8</v>
      </c>
      <c r="C608" s="66"/>
      <c r="D608" s="84">
        <f>18.356-2.005</f>
        <v>16.351000000000003</v>
      </c>
      <c r="E608" s="66">
        <f t="shared" si="60"/>
        <v>16.351000000000003</v>
      </c>
      <c r="F608" s="66">
        <v>20.559</v>
      </c>
      <c r="G608" s="66"/>
      <c r="H608" s="66">
        <f t="shared" si="61"/>
        <v>20.559</v>
      </c>
      <c r="I608" s="66">
        <v>22.224</v>
      </c>
      <c r="J608" s="66"/>
      <c r="K608" s="66">
        <f t="shared" si="62"/>
        <v>22.224</v>
      </c>
      <c r="L608" s="66">
        <v>23.446</v>
      </c>
      <c r="M608" s="66"/>
      <c r="N608" s="66">
        <f t="shared" si="63"/>
        <v>23.446</v>
      </c>
    </row>
    <row r="609" spans="1:14" ht="15.75">
      <c r="A609" s="6">
        <v>2250</v>
      </c>
      <c r="B609" s="5" t="s">
        <v>10</v>
      </c>
      <c r="C609" s="66"/>
      <c r="D609" s="84">
        <f>1.63-0.13</f>
        <v>1.5</v>
      </c>
      <c r="E609" s="66">
        <f t="shared" si="60"/>
        <v>1.5</v>
      </c>
      <c r="F609" s="66">
        <v>1.8</v>
      </c>
      <c r="G609" s="66"/>
      <c r="H609" s="66">
        <f t="shared" si="61"/>
        <v>1.8</v>
      </c>
      <c r="I609" s="66">
        <v>1.946</v>
      </c>
      <c r="J609" s="66"/>
      <c r="K609" s="66">
        <f t="shared" si="62"/>
        <v>1.946</v>
      </c>
      <c r="L609" s="66">
        <v>2.053</v>
      </c>
      <c r="M609" s="66"/>
      <c r="N609" s="66">
        <f t="shared" si="63"/>
        <v>2.053</v>
      </c>
    </row>
    <row r="610" spans="1:14" ht="15.75">
      <c r="A610" s="6">
        <v>2260</v>
      </c>
      <c r="B610" s="5" t="s">
        <v>40</v>
      </c>
      <c r="C610" s="66"/>
      <c r="D610" s="66"/>
      <c r="E610" s="66">
        <f t="shared" si="60"/>
        <v>0</v>
      </c>
      <c r="F610" s="66"/>
      <c r="G610" s="66"/>
      <c r="H610" s="66">
        <f t="shared" si="61"/>
        <v>0</v>
      </c>
      <c r="I610" s="66"/>
      <c r="J610" s="66"/>
      <c r="K610" s="66">
        <f t="shared" si="62"/>
        <v>0</v>
      </c>
      <c r="L610" s="66"/>
      <c r="M610" s="66"/>
      <c r="N610" s="66">
        <f t="shared" si="63"/>
        <v>0</v>
      </c>
    </row>
    <row r="611" spans="1:14" ht="15.75">
      <c r="A611" s="6">
        <v>2270</v>
      </c>
      <c r="B611" s="5" t="s">
        <v>11</v>
      </c>
      <c r="C611" s="66">
        <f>C612+C613+C614+C615+C616</f>
        <v>0</v>
      </c>
      <c r="D611" s="66">
        <f>D612+D613+D614+D615+D616</f>
        <v>1209.056</v>
      </c>
      <c r="E611" s="66">
        <f t="shared" si="60"/>
        <v>1209.056</v>
      </c>
      <c r="F611" s="66">
        <f>F612+F613+F614+F615+F616</f>
        <v>1384.62</v>
      </c>
      <c r="G611" s="66">
        <f>G612+G613+G614+G615+G616</f>
        <v>0</v>
      </c>
      <c r="H611" s="66">
        <f t="shared" si="61"/>
        <v>1384.62</v>
      </c>
      <c r="I611" s="66">
        <f>I612+I613+I614+I615+I616</f>
        <v>1466.452</v>
      </c>
      <c r="J611" s="66">
        <f>J612+J613+J614+J615+J616</f>
        <v>0</v>
      </c>
      <c r="K611" s="66">
        <f t="shared" si="62"/>
        <v>1466.452</v>
      </c>
      <c r="L611" s="66">
        <f>L612+L613+L614+L615+L616</f>
        <v>1548.867</v>
      </c>
      <c r="M611" s="66">
        <f>M612+M613+M614+M615+M616</f>
        <v>0</v>
      </c>
      <c r="N611" s="66">
        <f t="shared" si="63"/>
        <v>1548.867</v>
      </c>
    </row>
    <row r="612" spans="1:14" ht="15.75">
      <c r="A612" s="6">
        <v>2271</v>
      </c>
      <c r="B612" s="5" t="s">
        <v>12</v>
      </c>
      <c r="C612" s="66"/>
      <c r="D612" s="63">
        <v>960.099</v>
      </c>
      <c r="E612" s="66">
        <f t="shared" si="60"/>
        <v>960.099</v>
      </c>
      <c r="F612" s="66">
        <v>1141.232</v>
      </c>
      <c r="G612" s="66"/>
      <c r="H612" s="66">
        <f t="shared" si="61"/>
        <v>1141.232</v>
      </c>
      <c r="I612" s="66">
        <v>1208.679</v>
      </c>
      <c r="J612" s="66"/>
      <c r="K612" s="66">
        <f t="shared" si="62"/>
        <v>1208.679</v>
      </c>
      <c r="L612" s="66">
        <v>1276.607</v>
      </c>
      <c r="M612" s="66"/>
      <c r="N612" s="66">
        <f t="shared" si="63"/>
        <v>1276.607</v>
      </c>
    </row>
    <row r="613" spans="1:14" ht="15.75">
      <c r="A613" s="6">
        <v>2272</v>
      </c>
      <c r="B613" s="5" t="s">
        <v>41</v>
      </c>
      <c r="C613" s="66"/>
      <c r="D613" s="63">
        <v>16.474</v>
      </c>
      <c r="E613" s="66">
        <f t="shared" si="60"/>
        <v>16.474</v>
      </c>
      <c r="F613" s="66">
        <v>16.424</v>
      </c>
      <c r="G613" s="66"/>
      <c r="H613" s="66">
        <f t="shared" si="61"/>
        <v>16.424</v>
      </c>
      <c r="I613" s="66">
        <v>17.395</v>
      </c>
      <c r="J613" s="66"/>
      <c r="K613" s="66">
        <f t="shared" si="62"/>
        <v>17.395</v>
      </c>
      <c r="L613" s="66">
        <v>18.373</v>
      </c>
      <c r="M613" s="66"/>
      <c r="N613" s="66">
        <f t="shared" si="63"/>
        <v>18.373</v>
      </c>
    </row>
    <row r="614" spans="1:14" ht="15.75">
      <c r="A614" s="6">
        <v>2273</v>
      </c>
      <c r="B614" s="5" t="s">
        <v>13</v>
      </c>
      <c r="C614" s="66"/>
      <c r="D614" s="63">
        <v>232.483</v>
      </c>
      <c r="E614" s="66">
        <f t="shared" si="60"/>
        <v>232.483</v>
      </c>
      <c r="F614" s="66">
        <v>226.964</v>
      </c>
      <c r="G614" s="66"/>
      <c r="H614" s="66">
        <f t="shared" si="61"/>
        <v>226.964</v>
      </c>
      <c r="I614" s="66">
        <v>240.378</v>
      </c>
      <c r="J614" s="66"/>
      <c r="K614" s="66">
        <f t="shared" si="62"/>
        <v>240.378</v>
      </c>
      <c r="L614" s="66">
        <v>253.887</v>
      </c>
      <c r="M614" s="66"/>
      <c r="N614" s="66">
        <f t="shared" si="63"/>
        <v>253.887</v>
      </c>
    </row>
    <row r="615" spans="1:14" ht="15.75">
      <c r="A615" s="6">
        <v>2274</v>
      </c>
      <c r="B615" s="5" t="s">
        <v>14</v>
      </c>
      <c r="C615" s="66"/>
      <c r="D615" s="63">
        <v>0</v>
      </c>
      <c r="E615" s="66">
        <f t="shared" si="60"/>
        <v>0</v>
      </c>
      <c r="F615" s="66">
        <v>0</v>
      </c>
      <c r="G615" s="66"/>
      <c r="H615" s="66">
        <f t="shared" si="61"/>
        <v>0</v>
      </c>
      <c r="I615" s="66">
        <v>0</v>
      </c>
      <c r="J615" s="66"/>
      <c r="K615" s="66">
        <f t="shared" si="62"/>
        <v>0</v>
      </c>
      <c r="L615" s="66">
        <v>0</v>
      </c>
      <c r="M615" s="66"/>
      <c r="N615" s="66">
        <f t="shared" si="63"/>
        <v>0</v>
      </c>
    </row>
    <row r="616" spans="1:14" ht="15.75">
      <c r="A616" s="6">
        <v>2275</v>
      </c>
      <c r="B616" s="5" t="s">
        <v>15</v>
      </c>
      <c r="C616" s="66"/>
      <c r="D616" s="66"/>
      <c r="E616" s="66">
        <f t="shared" si="60"/>
        <v>0</v>
      </c>
      <c r="F616" s="66"/>
      <c r="G616" s="66"/>
      <c r="H616" s="66">
        <f t="shared" si="61"/>
        <v>0</v>
      </c>
      <c r="I616" s="66"/>
      <c r="J616" s="66"/>
      <c r="K616" s="66">
        <f t="shared" si="62"/>
        <v>0</v>
      </c>
      <c r="L616" s="66"/>
      <c r="M616" s="66"/>
      <c r="N616" s="66">
        <f t="shared" si="63"/>
        <v>0</v>
      </c>
    </row>
    <row r="617" spans="1:14" ht="30">
      <c r="A617" s="6">
        <v>2280</v>
      </c>
      <c r="B617" s="19" t="s">
        <v>16</v>
      </c>
      <c r="C617" s="66">
        <f>C618+C619</f>
        <v>0</v>
      </c>
      <c r="D617" s="66">
        <f>D618+D619</f>
        <v>0</v>
      </c>
      <c r="E617" s="66">
        <f t="shared" si="60"/>
        <v>0</v>
      </c>
      <c r="F617" s="66">
        <f>F618+F619</f>
        <v>0</v>
      </c>
      <c r="G617" s="66">
        <f>G618+G619</f>
        <v>0</v>
      </c>
      <c r="H617" s="66">
        <f t="shared" si="61"/>
        <v>0</v>
      </c>
      <c r="I617" s="66">
        <f>I618+I619</f>
        <v>0</v>
      </c>
      <c r="J617" s="66">
        <f>J618+J619</f>
        <v>0</v>
      </c>
      <c r="K617" s="66">
        <f t="shared" si="62"/>
        <v>0</v>
      </c>
      <c r="L617" s="66">
        <f>L618+L619</f>
        <v>0</v>
      </c>
      <c r="M617" s="66">
        <f>M618+M619</f>
        <v>0</v>
      </c>
      <c r="N617" s="66">
        <f t="shared" si="63"/>
        <v>0</v>
      </c>
    </row>
    <row r="618" spans="1:14" ht="30">
      <c r="A618" s="6">
        <v>2281</v>
      </c>
      <c r="B618" s="19" t="s">
        <v>42</v>
      </c>
      <c r="C618" s="66"/>
      <c r="D618" s="66"/>
      <c r="E618" s="66">
        <f t="shared" si="60"/>
        <v>0</v>
      </c>
      <c r="F618" s="66"/>
      <c r="G618" s="66"/>
      <c r="H618" s="66">
        <f t="shared" si="61"/>
        <v>0</v>
      </c>
      <c r="I618" s="66"/>
      <c r="J618" s="66"/>
      <c r="K618" s="66">
        <f t="shared" si="62"/>
        <v>0</v>
      </c>
      <c r="L618" s="66"/>
      <c r="M618" s="66"/>
      <c r="N618" s="66">
        <f t="shared" si="63"/>
        <v>0</v>
      </c>
    </row>
    <row r="619" spans="1:14" ht="30">
      <c r="A619" s="6">
        <v>2282</v>
      </c>
      <c r="B619" s="19" t="s">
        <v>17</v>
      </c>
      <c r="C619" s="66"/>
      <c r="D619" s="66"/>
      <c r="E619" s="66">
        <f t="shared" si="60"/>
        <v>0</v>
      </c>
      <c r="F619" s="66"/>
      <c r="G619" s="66"/>
      <c r="H619" s="66">
        <f t="shared" si="61"/>
        <v>0</v>
      </c>
      <c r="I619" s="66"/>
      <c r="J619" s="66"/>
      <c r="K619" s="66">
        <f t="shared" si="62"/>
        <v>0</v>
      </c>
      <c r="L619" s="66"/>
      <c r="M619" s="66"/>
      <c r="N619" s="66">
        <f t="shared" si="63"/>
        <v>0</v>
      </c>
    </row>
    <row r="620" spans="1:14" ht="15.75">
      <c r="A620" s="17">
        <v>2400</v>
      </c>
      <c r="B620" s="13" t="s">
        <v>43</v>
      </c>
      <c r="C620" s="67">
        <f>C621+C622</f>
        <v>0</v>
      </c>
      <c r="D620" s="67">
        <f>D621+D622</f>
        <v>0</v>
      </c>
      <c r="E620" s="67">
        <f t="shared" si="60"/>
        <v>0</v>
      </c>
      <c r="F620" s="67">
        <f>F621+F622</f>
        <v>0</v>
      </c>
      <c r="G620" s="67">
        <f>G621+G622</f>
        <v>0</v>
      </c>
      <c r="H620" s="67">
        <f t="shared" si="61"/>
        <v>0</v>
      </c>
      <c r="I620" s="67">
        <f>I621+I622</f>
        <v>0</v>
      </c>
      <c r="J620" s="67">
        <f>J621+J622</f>
        <v>0</v>
      </c>
      <c r="K620" s="67">
        <f t="shared" si="62"/>
        <v>0</v>
      </c>
      <c r="L620" s="67">
        <f>L621+L622</f>
        <v>0</v>
      </c>
      <c r="M620" s="67">
        <f>M621+M622</f>
        <v>0</v>
      </c>
      <c r="N620" s="67">
        <f t="shared" si="63"/>
        <v>0</v>
      </c>
    </row>
    <row r="621" spans="1:14" ht="15.75">
      <c r="A621" s="6">
        <v>2410</v>
      </c>
      <c r="B621" s="5" t="s">
        <v>44</v>
      </c>
      <c r="C621" s="66"/>
      <c r="D621" s="66"/>
      <c r="E621" s="66">
        <f t="shared" si="60"/>
        <v>0</v>
      </c>
      <c r="F621" s="66"/>
      <c r="G621" s="66"/>
      <c r="H621" s="66">
        <f t="shared" si="61"/>
        <v>0</v>
      </c>
      <c r="I621" s="66"/>
      <c r="J621" s="66"/>
      <c r="K621" s="66">
        <f t="shared" si="62"/>
        <v>0</v>
      </c>
      <c r="L621" s="66"/>
      <c r="M621" s="66"/>
      <c r="N621" s="66">
        <f t="shared" si="63"/>
        <v>0</v>
      </c>
    </row>
    <row r="622" spans="1:14" ht="15.75">
      <c r="A622" s="6">
        <v>2420</v>
      </c>
      <c r="B622" s="5" t="s">
        <v>45</v>
      </c>
      <c r="C622" s="66"/>
      <c r="D622" s="66"/>
      <c r="E622" s="66">
        <f t="shared" si="60"/>
        <v>0</v>
      </c>
      <c r="F622" s="66"/>
      <c r="G622" s="66"/>
      <c r="H622" s="66">
        <f t="shared" si="61"/>
        <v>0</v>
      </c>
      <c r="I622" s="66"/>
      <c r="J622" s="66"/>
      <c r="K622" s="66">
        <f t="shared" si="62"/>
        <v>0</v>
      </c>
      <c r="L622" s="66"/>
      <c r="M622" s="66"/>
      <c r="N622" s="66">
        <f t="shared" si="63"/>
        <v>0</v>
      </c>
    </row>
    <row r="623" spans="1:14" ht="15.75">
      <c r="A623" s="17">
        <v>2600</v>
      </c>
      <c r="B623" s="13" t="s">
        <v>46</v>
      </c>
      <c r="C623" s="67">
        <f>C624+C625+C626</f>
        <v>0</v>
      </c>
      <c r="D623" s="67">
        <f>D624+D625+D626</f>
        <v>0</v>
      </c>
      <c r="E623" s="67">
        <f t="shared" si="60"/>
        <v>0</v>
      </c>
      <c r="F623" s="67">
        <f>F624+F625+F626</f>
        <v>0</v>
      </c>
      <c r="G623" s="67">
        <f>G624+G625+G626</f>
        <v>0</v>
      </c>
      <c r="H623" s="67">
        <f t="shared" si="61"/>
        <v>0</v>
      </c>
      <c r="I623" s="67">
        <f>I624+I625+I626</f>
        <v>0</v>
      </c>
      <c r="J623" s="67">
        <f>J624+J625+J626</f>
        <v>0</v>
      </c>
      <c r="K623" s="67">
        <f t="shared" si="62"/>
        <v>0</v>
      </c>
      <c r="L623" s="67">
        <f>L624+L625+L626</f>
        <v>0</v>
      </c>
      <c r="M623" s="67">
        <f>M624+M625+M626</f>
        <v>0</v>
      </c>
      <c r="N623" s="67">
        <f t="shared" si="63"/>
        <v>0</v>
      </c>
    </row>
    <row r="624" spans="1:14" ht="30">
      <c r="A624" s="6">
        <v>2610</v>
      </c>
      <c r="B624" s="19" t="s">
        <v>47</v>
      </c>
      <c r="C624" s="66"/>
      <c r="D624" s="66"/>
      <c r="E624" s="66">
        <f t="shared" si="60"/>
        <v>0</v>
      </c>
      <c r="F624" s="66"/>
      <c r="G624" s="66"/>
      <c r="H624" s="66">
        <f t="shared" si="61"/>
        <v>0</v>
      </c>
      <c r="I624" s="66"/>
      <c r="J624" s="66"/>
      <c r="K624" s="66">
        <f t="shared" si="62"/>
        <v>0</v>
      </c>
      <c r="L624" s="66"/>
      <c r="M624" s="66"/>
      <c r="N624" s="66">
        <f t="shared" si="63"/>
        <v>0</v>
      </c>
    </row>
    <row r="625" spans="1:14" ht="30">
      <c r="A625" s="6">
        <v>2620</v>
      </c>
      <c r="B625" s="19" t="s">
        <v>48</v>
      </c>
      <c r="C625" s="66"/>
      <c r="D625" s="66"/>
      <c r="E625" s="66">
        <f t="shared" si="60"/>
        <v>0</v>
      </c>
      <c r="F625" s="66"/>
      <c r="G625" s="66"/>
      <c r="H625" s="66">
        <f t="shared" si="61"/>
        <v>0</v>
      </c>
      <c r="I625" s="66"/>
      <c r="J625" s="66"/>
      <c r="K625" s="66">
        <f t="shared" si="62"/>
        <v>0</v>
      </c>
      <c r="L625" s="66"/>
      <c r="M625" s="66"/>
      <c r="N625" s="66">
        <f t="shared" si="63"/>
        <v>0</v>
      </c>
    </row>
    <row r="626" spans="1:14" ht="30">
      <c r="A626" s="6">
        <v>2630</v>
      </c>
      <c r="B626" s="19" t="s">
        <v>49</v>
      </c>
      <c r="C626" s="66"/>
      <c r="D626" s="66"/>
      <c r="E626" s="66">
        <f t="shared" si="60"/>
        <v>0</v>
      </c>
      <c r="F626" s="66"/>
      <c r="G626" s="66"/>
      <c r="H626" s="66">
        <f t="shared" si="61"/>
        <v>0</v>
      </c>
      <c r="I626" s="66"/>
      <c r="J626" s="66"/>
      <c r="K626" s="66">
        <f t="shared" si="62"/>
        <v>0</v>
      </c>
      <c r="L626" s="66"/>
      <c r="M626" s="66"/>
      <c r="N626" s="66">
        <f t="shared" si="63"/>
        <v>0</v>
      </c>
    </row>
    <row r="627" spans="1:14" ht="15.75">
      <c r="A627" s="17">
        <v>2700</v>
      </c>
      <c r="B627" s="13" t="s">
        <v>50</v>
      </c>
      <c r="C627" s="67">
        <f>C628+C629+C630</f>
        <v>0</v>
      </c>
      <c r="D627" s="67">
        <f>D628+D629+D630</f>
        <v>0</v>
      </c>
      <c r="E627" s="67">
        <f t="shared" si="60"/>
        <v>0</v>
      </c>
      <c r="F627" s="67">
        <f>F628+F629+F630</f>
        <v>0</v>
      </c>
      <c r="G627" s="67">
        <f>G628+G629+G630</f>
        <v>0</v>
      </c>
      <c r="H627" s="67">
        <f t="shared" si="61"/>
        <v>0</v>
      </c>
      <c r="I627" s="67">
        <f>I628+I629+I630</f>
        <v>0</v>
      </c>
      <c r="J627" s="67">
        <f>J628+J629+J630</f>
        <v>0</v>
      </c>
      <c r="K627" s="67">
        <f t="shared" si="62"/>
        <v>0</v>
      </c>
      <c r="L627" s="67">
        <f>L628+L629+L630</f>
        <v>0</v>
      </c>
      <c r="M627" s="67">
        <f>M628+M629+M630</f>
        <v>0</v>
      </c>
      <c r="N627" s="67">
        <f t="shared" si="63"/>
        <v>0</v>
      </c>
    </row>
    <row r="628" spans="1:14" ht="15.75">
      <c r="A628" s="6">
        <v>2710</v>
      </c>
      <c r="B628" s="5" t="s">
        <v>18</v>
      </c>
      <c r="C628" s="66"/>
      <c r="D628" s="66"/>
      <c r="E628" s="66">
        <f t="shared" si="60"/>
        <v>0</v>
      </c>
      <c r="F628" s="66"/>
      <c r="G628" s="66"/>
      <c r="H628" s="66">
        <f t="shared" si="61"/>
        <v>0</v>
      </c>
      <c r="I628" s="66"/>
      <c r="J628" s="66"/>
      <c r="K628" s="66">
        <f t="shared" si="62"/>
        <v>0</v>
      </c>
      <c r="L628" s="66"/>
      <c r="M628" s="66"/>
      <c r="N628" s="66">
        <f t="shared" si="63"/>
        <v>0</v>
      </c>
    </row>
    <row r="629" spans="1:14" ht="15.75">
      <c r="A629" s="6">
        <v>2720</v>
      </c>
      <c r="B629" s="5" t="s">
        <v>19</v>
      </c>
      <c r="C629" s="66"/>
      <c r="D629" s="66"/>
      <c r="E629" s="66">
        <f t="shared" si="60"/>
        <v>0</v>
      </c>
      <c r="F629" s="66"/>
      <c r="G629" s="66"/>
      <c r="H629" s="66">
        <f t="shared" si="61"/>
        <v>0</v>
      </c>
      <c r="I629" s="66"/>
      <c r="J629" s="66"/>
      <c r="K629" s="66">
        <f t="shared" si="62"/>
        <v>0</v>
      </c>
      <c r="L629" s="66"/>
      <c r="M629" s="66"/>
      <c r="N629" s="66">
        <f t="shared" si="63"/>
        <v>0</v>
      </c>
    </row>
    <row r="630" spans="1:14" ht="15.75">
      <c r="A630" s="6">
        <v>2730</v>
      </c>
      <c r="B630" s="5" t="s">
        <v>51</v>
      </c>
      <c r="C630" s="66"/>
      <c r="D630" s="66"/>
      <c r="E630" s="66">
        <f t="shared" si="60"/>
        <v>0</v>
      </c>
      <c r="F630" s="66"/>
      <c r="G630" s="66"/>
      <c r="H630" s="66">
        <f t="shared" si="61"/>
        <v>0</v>
      </c>
      <c r="I630" s="66"/>
      <c r="J630" s="66"/>
      <c r="K630" s="66">
        <f t="shared" si="62"/>
        <v>0</v>
      </c>
      <c r="L630" s="66"/>
      <c r="M630" s="66"/>
      <c r="N630" s="66">
        <f t="shared" si="63"/>
        <v>0</v>
      </c>
    </row>
    <row r="631" spans="1:14" ht="15.75">
      <c r="A631" s="17">
        <v>2800</v>
      </c>
      <c r="B631" s="13" t="s">
        <v>9</v>
      </c>
      <c r="C631" s="67"/>
      <c r="D631" s="65">
        <v>2.72</v>
      </c>
      <c r="E631" s="67">
        <f t="shared" si="60"/>
        <v>2.72</v>
      </c>
      <c r="F631" s="67">
        <v>0</v>
      </c>
      <c r="G631" s="67"/>
      <c r="H631" s="67">
        <f t="shared" si="61"/>
        <v>0</v>
      </c>
      <c r="I631" s="67">
        <v>0</v>
      </c>
      <c r="J631" s="67"/>
      <c r="K631" s="67">
        <f t="shared" si="62"/>
        <v>0</v>
      </c>
      <c r="L631" s="67">
        <v>0</v>
      </c>
      <c r="M631" s="67"/>
      <c r="N631" s="67">
        <f t="shared" si="63"/>
        <v>0</v>
      </c>
    </row>
    <row r="632" spans="1:14" ht="15.75">
      <c r="A632" s="17">
        <v>2900</v>
      </c>
      <c r="B632" s="13" t="s">
        <v>28</v>
      </c>
      <c r="C632" s="67"/>
      <c r="D632" s="67"/>
      <c r="E632" s="67">
        <f t="shared" si="60"/>
        <v>0</v>
      </c>
      <c r="F632" s="67"/>
      <c r="G632" s="67"/>
      <c r="H632" s="67">
        <f t="shared" si="61"/>
        <v>0</v>
      </c>
      <c r="I632" s="67"/>
      <c r="J632" s="67"/>
      <c r="K632" s="67">
        <f t="shared" si="62"/>
        <v>0</v>
      </c>
      <c r="L632" s="67"/>
      <c r="M632" s="67"/>
      <c r="N632" s="67">
        <f t="shared" si="63"/>
        <v>0</v>
      </c>
    </row>
    <row r="633" spans="1:14" ht="15.75">
      <c r="A633" s="17">
        <v>3000</v>
      </c>
      <c r="B633" s="13" t="s">
        <v>20</v>
      </c>
      <c r="C633" s="67">
        <f>C634+C648</f>
        <v>0</v>
      </c>
      <c r="D633" s="67">
        <f>D634+D648</f>
        <v>0</v>
      </c>
      <c r="E633" s="67">
        <f t="shared" si="60"/>
        <v>0</v>
      </c>
      <c r="F633" s="67">
        <f>F634+F648</f>
        <v>0</v>
      </c>
      <c r="G633" s="67">
        <f>G634+G648</f>
        <v>0</v>
      </c>
      <c r="H633" s="67">
        <f t="shared" si="61"/>
        <v>0</v>
      </c>
      <c r="I633" s="67">
        <f>I634+I648</f>
        <v>0</v>
      </c>
      <c r="J633" s="67">
        <f>J634+J648</f>
        <v>0</v>
      </c>
      <c r="K633" s="67">
        <f t="shared" si="62"/>
        <v>0</v>
      </c>
      <c r="L633" s="67">
        <f>L634+L648</f>
        <v>0</v>
      </c>
      <c r="M633" s="67">
        <f>M634+M648</f>
        <v>0</v>
      </c>
      <c r="N633" s="67">
        <f t="shared" si="63"/>
        <v>0</v>
      </c>
    </row>
    <row r="634" spans="1:14" ht="15.75">
      <c r="A634" s="17">
        <v>3100</v>
      </c>
      <c r="B634" s="13" t="s">
        <v>52</v>
      </c>
      <c r="C634" s="67">
        <f>C635+C636+C639+C642+C646+C647</f>
        <v>0</v>
      </c>
      <c r="D634" s="67">
        <f>D635+D636+D639+D642+D646+D647</f>
        <v>0</v>
      </c>
      <c r="E634" s="67">
        <f t="shared" si="60"/>
        <v>0</v>
      </c>
      <c r="F634" s="67">
        <f>F635+F636+F639+F642+F646+F647</f>
        <v>0</v>
      </c>
      <c r="G634" s="67">
        <f>G635+G636+G639+G642+G646+G647</f>
        <v>0</v>
      </c>
      <c r="H634" s="67">
        <f t="shared" si="61"/>
        <v>0</v>
      </c>
      <c r="I634" s="67">
        <f>I635+I636+I639+I642+I646+I647</f>
        <v>0</v>
      </c>
      <c r="J634" s="67">
        <f>J635+J636+J639+J642+J646+J647</f>
        <v>0</v>
      </c>
      <c r="K634" s="67">
        <f t="shared" si="62"/>
        <v>0</v>
      </c>
      <c r="L634" s="67">
        <f>L635+L636+L639+L642+L646+L647</f>
        <v>0</v>
      </c>
      <c r="M634" s="67">
        <f>M635+M636+M639+M642+M646+M647</f>
        <v>0</v>
      </c>
      <c r="N634" s="67">
        <f t="shared" si="63"/>
        <v>0</v>
      </c>
    </row>
    <row r="635" spans="1:14" ht="30">
      <c r="A635" s="6">
        <v>3110</v>
      </c>
      <c r="B635" s="19" t="s">
        <v>53</v>
      </c>
      <c r="C635" s="66"/>
      <c r="D635" s="66"/>
      <c r="E635" s="66">
        <f t="shared" si="60"/>
        <v>0</v>
      </c>
      <c r="F635" s="66"/>
      <c r="G635" s="66"/>
      <c r="H635" s="66">
        <f t="shared" si="61"/>
        <v>0</v>
      </c>
      <c r="I635" s="66"/>
      <c r="J635" s="66"/>
      <c r="K635" s="66">
        <f t="shared" si="62"/>
        <v>0</v>
      </c>
      <c r="L635" s="66"/>
      <c r="M635" s="66"/>
      <c r="N635" s="66">
        <f t="shared" si="63"/>
        <v>0</v>
      </c>
    </row>
    <row r="636" spans="1:14" ht="15.75">
      <c r="A636" s="6">
        <v>3120</v>
      </c>
      <c r="B636" s="19" t="s">
        <v>21</v>
      </c>
      <c r="C636" s="66">
        <f>C637+C638</f>
        <v>0</v>
      </c>
      <c r="D636" s="66">
        <f>D637+D638</f>
        <v>0</v>
      </c>
      <c r="E636" s="66">
        <f t="shared" si="60"/>
        <v>0</v>
      </c>
      <c r="F636" s="66">
        <f>F637+F638</f>
        <v>0</v>
      </c>
      <c r="G636" s="66">
        <f>G637+G638</f>
        <v>0</v>
      </c>
      <c r="H636" s="66">
        <f t="shared" si="61"/>
        <v>0</v>
      </c>
      <c r="I636" s="66">
        <f>I637+I638</f>
        <v>0</v>
      </c>
      <c r="J636" s="66">
        <f>J637+J638</f>
        <v>0</v>
      </c>
      <c r="K636" s="66">
        <f t="shared" si="62"/>
        <v>0</v>
      </c>
      <c r="L636" s="66">
        <f>L637+L638</f>
        <v>0</v>
      </c>
      <c r="M636" s="66">
        <f>M637+M638</f>
        <v>0</v>
      </c>
      <c r="N636" s="66">
        <f t="shared" si="63"/>
        <v>0</v>
      </c>
    </row>
    <row r="637" spans="1:14" ht="15.75">
      <c r="A637" s="6">
        <v>3121</v>
      </c>
      <c r="B637" s="19" t="s">
        <v>54</v>
      </c>
      <c r="C637" s="66"/>
      <c r="D637" s="66"/>
      <c r="E637" s="66">
        <f t="shared" si="60"/>
        <v>0</v>
      </c>
      <c r="F637" s="66"/>
      <c r="G637" s="66"/>
      <c r="H637" s="66">
        <f t="shared" si="61"/>
        <v>0</v>
      </c>
      <c r="I637" s="66"/>
      <c r="J637" s="66"/>
      <c r="K637" s="66">
        <f t="shared" si="62"/>
        <v>0</v>
      </c>
      <c r="L637" s="66"/>
      <c r="M637" s="66"/>
      <c r="N637" s="66">
        <f t="shared" si="63"/>
        <v>0</v>
      </c>
    </row>
    <row r="638" spans="1:14" ht="15.75">
      <c r="A638" s="6">
        <v>3122</v>
      </c>
      <c r="B638" s="19" t="s">
        <v>55</v>
      </c>
      <c r="C638" s="66"/>
      <c r="D638" s="66"/>
      <c r="E638" s="66">
        <f t="shared" si="60"/>
        <v>0</v>
      </c>
      <c r="F638" s="66"/>
      <c r="G638" s="66"/>
      <c r="H638" s="66">
        <f t="shared" si="61"/>
        <v>0</v>
      </c>
      <c r="I638" s="66"/>
      <c r="J638" s="66"/>
      <c r="K638" s="66">
        <f t="shared" si="62"/>
        <v>0</v>
      </c>
      <c r="L638" s="66"/>
      <c r="M638" s="66"/>
      <c r="N638" s="66">
        <f t="shared" si="63"/>
        <v>0</v>
      </c>
    </row>
    <row r="639" spans="1:14" ht="15.75">
      <c r="A639" s="6">
        <v>3130</v>
      </c>
      <c r="B639" s="19" t="s">
        <v>22</v>
      </c>
      <c r="C639" s="66">
        <f>C640+C641</f>
        <v>0</v>
      </c>
      <c r="D639" s="66">
        <f>D640+D641</f>
        <v>0</v>
      </c>
      <c r="E639" s="66">
        <f t="shared" si="60"/>
        <v>0</v>
      </c>
      <c r="F639" s="66">
        <f>F640+F641</f>
        <v>0</v>
      </c>
      <c r="G639" s="66">
        <f>G640+G641</f>
        <v>0</v>
      </c>
      <c r="H639" s="66">
        <f t="shared" si="61"/>
        <v>0</v>
      </c>
      <c r="I639" s="66">
        <f>I640+I641</f>
        <v>0</v>
      </c>
      <c r="J639" s="66">
        <f>J640+J641</f>
        <v>0</v>
      </c>
      <c r="K639" s="66">
        <f t="shared" si="62"/>
        <v>0</v>
      </c>
      <c r="L639" s="66">
        <f>L640+L641</f>
        <v>0</v>
      </c>
      <c r="M639" s="66">
        <f>M640+M641</f>
        <v>0</v>
      </c>
      <c r="N639" s="66">
        <f t="shared" si="63"/>
        <v>0</v>
      </c>
    </row>
    <row r="640" spans="1:14" ht="15.75">
      <c r="A640" s="6">
        <v>3131</v>
      </c>
      <c r="B640" s="19" t="s">
        <v>56</v>
      </c>
      <c r="C640" s="66"/>
      <c r="D640" s="66"/>
      <c r="E640" s="66">
        <f t="shared" si="60"/>
        <v>0</v>
      </c>
      <c r="F640" s="66"/>
      <c r="G640" s="66"/>
      <c r="H640" s="66">
        <f t="shared" si="61"/>
        <v>0</v>
      </c>
      <c r="I640" s="66"/>
      <c r="J640" s="66"/>
      <c r="K640" s="66">
        <f t="shared" si="62"/>
        <v>0</v>
      </c>
      <c r="L640" s="66"/>
      <c r="M640" s="66"/>
      <c r="N640" s="66">
        <f t="shared" si="63"/>
        <v>0</v>
      </c>
    </row>
    <row r="641" spans="1:14" ht="15.75">
      <c r="A641" s="6">
        <v>3132</v>
      </c>
      <c r="B641" s="19" t="s">
        <v>23</v>
      </c>
      <c r="C641" s="66"/>
      <c r="D641" s="66"/>
      <c r="E641" s="66">
        <f t="shared" si="60"/>
        <v>0</v>
      </c>
      <c r="F641" s="66"/>
      <c r="G641" s="66"/>
      <c r="H641" s="66">
        <f t="shared" si="61"/>
        <v>0</v>
      </c>
      <c r="I641" s="66"/>
      <c r="J641" s="66"/>
      <c r="K641" s="66">
        <f t="shared" si="62"/>
        <v>0</v>
      </c>
      <c r="L641" s="66"/>
      <c r="M641" s="66"/>
      <c r="N641" s="66">
        <f t="shared" si="63"/>
        <v>0</v>
      </c>
    </row>
    <row r="642" spans="1:14" ht="15.75">
      <c r="A642" s="6">
        <v>3140</v>
      </c>
      <c r="B642" s="19" t="s">
        <v>24</v>
      </c>
      <c r="C642" s="66">
        <f>C643+C644+C645</f>
        <v>0</v>
      </c>
      <c r="D642" s="66">
        <f>D643+D644+D645</f>
        <v>0</v>
      </c>
      <c r="E642" s="66">
        <f t="shared" si="60"/>
        <v>0</v>
      </c>
      <c r="F642" s="66">
        <f>F643+F644+F645</f>
        <v>0</v>
      </c>
      <c r="G642" s="66">
        <f>G643+G644+G645</f>
        <v>0</v>
      </c>
      <c r="H642" s="66">
        <f t="shared" si="61"/>
        <v>0</v>
      </c>
      <c r="I642" s="66">
        <f>I643+I644+I645</f>
        <v>0</v>
      </c>
      <c r="J642" s="66">
        <f>J643+J644+J645</f>
        <v>0</v>
      </c>
      <c r="K642" s="66">
        <f t="shared" si="62"/>
        <v>0</v>
      </c>
      <c r="L642" s="66">
        <f>L643+L644+L645</f>
        <v>0</v>
      </c>
      <c r="M642" s="66">
        <f>M643+M644+M645</f>
        <v>0</v>
      </c>
      <c r="N642" s="66">
        <f t="shared" si="63"/>
        <v>0</v>
      </c>
    </row>
    <row r="643" spans="1:14" ht="15.75">
      <c r="A643" s="6">
        <v>3141</v>
      </c>
      <c r="B643" s="19" t="s">
        <v>57</v>
      </c>
      <c r="C643" s="66"/>
      <c r="D643" s="66"/>
      <c r="E643" s="66">
        <f t="shared" si="60"/>
        <v>0</v>
      </c>
      <c r="F643" s="66"/>
      <c r="G643" s="66"/>
      <c r="H643" s="66">
        <f t="shared" si="61"/>
        <v>0</v>
      </c>
      <c r="I643" s="66"/>
      <c r="J643" s="66"/>
      <c r="K643" s="66">
        <f t="shared" si="62"/>
        <v>0</v>
      </c>
      <c r="L643" s="66"/>
      <c r="M643" s="66"/>
      <c r="N643" s="66">
        <f t="shared" si="63"/>
        <v>0</v>
      </c>
    </row>
    <row r="644" spans="1:14" ht="15.75">
      <c r="A644" s="6">
        <v>3142</v>
      </c>
      <c r="B644" s="19" t="s">
        <v>58</v>
      </c>
      <c r="C644" s="66"/>
      <c r="D644" s="66"/>
      <c r="E644" s="66">
        <f t="shared" si="60"/>
        <v>0</v>
      </c>
      <c r="F644" s="66"/>
      <c r="G644" s="66"/>
      <c r="H644" s="66">
        <f t="shared" si="61"/>
        <v>0</v>
      </c>
      <c r="I644" s="66"/>
      <c r="J644" s="66"/>
      <c r="K644" s="66">
        <f t="shared" si="62"/>
        <v>0</v>
      </c>
      <c r="L644" s="66"/>
      <c r="M644" s="66"/>
      <c r="N644" s="66">
        <f t="shared" si="63"/>
        <v>0</v>
      </c>
    </row>
    <row r="645" spans="1:14" ht="15.75">
      <c r="A645" s="6">
        <v>3143</v>
      </c>
      <c r="B645" s="19" t="s">
        <v>59</v>
      </c>
      <c r="C645" s="66"/>
      <c r="D645" s="66"/>
      <c r="E645" s="66">
        <f t="shared" si="60"/>
        <v>0</v>
      </c>
      <c r="F645" s="66"/>
      <c r="G645" s="66"/>
      <c r="H645" s="66">
        <f t="shared" si="61"/>
        <v>0</v>
      </c>
      <c r="I645" s="66"/>
      <c r="J645" s="66"/>
      <c r="K645" s="66">
        <f t="shared" si="62"/>
        <v>0</v>
      </c>
      <c r="L645" s="66"/>
      <c r="M645" s="66"/>
      <c r="N645" s="66">
        <f t="shared" si="63"/>
        <v>0</v>
      </c>
    </row>
    <row r="646" spans="1:14" ht="15.75">
      <c r="A646" s="6">
        <v>3150</v>
      </c>
      <c r="B646" s="19" t="s">
        <v>60</v>
      </c>
      <c r="C646" s="66"/>
      <c r="D646" s="66"/>
      <c r="E646" s="66">
        <f t="shared" si="60"/>
        <v>0</v>
      </c>
      <c r="F646" s="66"/>
      <c r="G646" s="66"/>
      <c r="H646" s="66">
        <f t="shared" si="61"/>
        <v>0</v>
      </c>
      <c r="I646" s="66"/>
      <c r="J646" s="66"/>
      <c r="K646" s="66">
        <f t="shared" si="62"/>
        <v>0</v>
      </c>
      <c r="L646" s="66"/>
      <c r="M646" s="66"/>
      <c r="N646" s="66">
        <f t="shared" si="63"/>
        <v>0</v>
      </c>
    </row>
    <row r="647" spans="1:14" ht="15.75">
      <c r="A647" s="6">
        <v>3160</v>
      </c>
      <c r="B647" s="19" t="s">
        <v>61</v>
      </c>
      <c r="C647" s="66"/>
      <c r="D647" s="66"/>
      <c r="E647" s="66">
        <f t="shared" si="60"/>
        <v>0</v>
      </c>
      <c r="F647" s="66"/>
      <c r="G647" s="66"/>
      <c r="H647" s="66">
        <f t="shared" si="61"/>
        <v>0</v>
      </c>
      <c r="I647" s="66"/>
      <c r="J647" s="66"/>
      <c r="K647" s="66">
        <f t="shared" si="62"/>
        <v>0</v>
      </c>
      <c r="L647" s="66"/>
      <c r="M647" s="66"/>
      <c r="N647" s="66">
        <f t="shared" si="63"/>
        <v>0</v>
      </c>
    </row>
    <row r="648" spans="1:14" ht="15.75">
      <c r="A648" s="17">
        <v>3200</v>
      </c>
      <c r="B648" s="20" t="s">
        <v>25</v>
      </c>
      <c r="C648" s="67">
        <f>C649+C650+C651+C652</f>
        <v>0</v>
      </c>
      <c r="D648" s="67">
        <f>D649+D650+D651+D652</f>
        <v>0</v>
      </c>
      <c r="E648" s="67">
        <f t="shared" si="60"/>
        <v>0</v>
      </c>
      <c r="F648" s="67">
        <f>F649+F650+F651+F652</f>
        <v>0</v>
      </c>
      <c r="G648" s="67">
        <f>G649+G650+G651+G652</f>
        <v>0</v>
      </c>
      <c r="H648" s="67">
        <f t="shared" si="61"/>
        <v>0</v>
      </c>
      <c r="I648" s="67">
        <f>I649+I650+I651+I652</f>
        <v>0</v>
      </c>
      <c r="J648" s="67">
        <f>J649+J650+J651+J652</f>
        <v>0</v>
      </c>
      <c r="K648" s="67">
        <f t="shared" si="62"/>
        <v>0</v>
      </c>
      <c r="L648" s="67">
        <f>L649+L650+L651+L652</f>
        <v>0</v>
      </c>
      <c r="M648" s="67">
        <f>M649+M650+M651+M652</f>
        <v>0</v>
      </c>
      <c r="N648" s="67">
        <f t="shared" si="63"/>
        <v>0</v>
      </c>
    </row>
    <row r="649" spans="1:14" ht="30">
      <c r="A649" s="6">
        <v>3210</v>
      </c>
      <c r="B649" s="19" t="s">
        <v>26</v>
      </c>
      <c r="C649" s="66"/>
      <c r="D649" s="66"/>
      <c r="E649" s="66">
        <f t="shared" si="60"/>
        <v>0</v>
      </c>
      <c r="F649" s="66"/>
      <c r="G649" s="66"/>
      <c r="H649" s="66">
        <f t="shared" si="61"/>
        <v>0</v>
      </c>
      <c r="I649" s="66"/>
      <c r="J649" s="66"/>
      <c r="K649" s="66">
        <f t="shared" si="62"/>
        <v>0</v>
      </c>
      <c r="L649" s="66"/>
      <c r="M649" s="66"/>
      <c r="N649" s="66">
        <f t="shared" si="63"/>
        <v>0</v>
      </c>
    </row>
    <row r="650" spans="1:14" ht="30">
      <c r="A650" s="6">
        <v>3220</v>
      </c>
      <c r="B650" s="19" t="s">
        <v>62</v>
      </c>
      <c r="C650" s="66"/>
      <c r="D650" s="66"/>
      <c r="E650" s="66">
        <f t="shared" si="60"/>
        <v>0</v>
      </c>
      <c r="F650" s="66"/>
      <c r="G650" s="66"/>
      <c r="H650" s="66">
        <f t="shared" si="61"/>
        <v>0</v>
      </c>
      <c r="I650" s="66"/>
      <c r="J650" s="66"/>
      <c r="K650" s="66">
        <f t="shared" si="62"/>
        <v>0</v>
      </c>
      <c r="L650" s="66"/>
      <c r="M650" s="66"/>
      <c r="N650" s="66">
        <f t="shared" si="63"/>
        <v>0</v>
      </c>
    </row>
    <row r="651" spans="1:14" ht="30">
      <c r="A651" s="6">
        <v>3230</v>
      </c>
      <c r="B651" s="19" t="s">
        <v>63</v>
      </c>
      <c r="C651" s="66"/>
      <c r="D651" s="66"/>
      <c r="E651" s="66">
        <f t="shared" si="60"/>
        <v>0</v>
      </c>
      <c r="F651" s="66"/>
      <c r="G651" s="66"/>
      <c r="H651" s="66">
        <f t="shared" si="61"/>
        <v>0</v>
      </c>
      <c r="I651" s="66"/>
      <c r="J651" s="66"/>
      <c r="K651" s="66">
        <f t="shared" si="62"/>
        <v>0</v>
      </c>
      <c r="L651" s="66"/>
      <c r="M651" s="66"/>
      <c r="N651" s="66">
        <f t="shared" si="63"/>
        <v>0</v>
      </c>
    </row>
    <row r="652" spans="1:14" ht="15.75">
      <c r="A652" s="6">
        <v>3240</v>
      </c>
      <c r="B652" s="19" t="s">
        <v>27</v>
      </c>
      <c r="C652" s="66"/>
      <c r="D652" s="66"/>
      <c r="E652" s="66">
        <f t="shared" si="60"/>
        <v>0</v>
      </c>
      <c r="F652" s="66"/>
      <c r="G652" s="66"/>
      <c r="H652" s="66">
        <f t="shared" si="61"/>
        <v>0</v>
      </c>
      <c r="I652" s="66"/>
      <c r="J652" s="66"/>
      <c r="K652" s="66">
        <f t="shared" si="62"/>
        <v>0</v>
      </c>
      <c r="L652" s="66"/>
      <c r="M652" s="66"/>
      <c r="N652" s="66">
        <f t="shared" si="63"/>
        <v>0</v>
      </c>
    </row>
    <row r="653" spans="1:14" ht="15.75">
      <c r="A653" s="6"/>
      <c r="B653" s="19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</row>
    <row r="654" spans="1:14" ht="15.75">
      <c r="A654" s="59" t="s">
        <v>84</v>
      </c>
      <c r="B654" s="60" t="s">
        <v>85</v>
      </c>
      <c r="C654" s="79">
        <f>C656+C691</f>
        <v>0</v>
      </c>
      <c r="D654" s="79">
        <f>D656+D691</f>
        <v>38.01</v>
      </c>
      <c r="E654" s="79">
        <f>C654+D654</f>
        <v>38.01</v>
      </c>
      <c r="F654" s="79">
        <f>F656+F691</f>
        <v>38.01</v>
      </c>
      <c r="G654" s="79">
        <f>G656+G691</f>
        <v>0</v>
      </c>
      <c r="H654" s="79">
        <f>F654+G654</f>
        <v>38.01</v>
      </c>
      <c r="I654" s="79">
        <f>I656+I691</f>
        <v>41.089</v>
      </c>
      <c r="J654" s="79">
        <f>J656+J691</f>
        <v>0</v>
      </c>
      <c r="K654" s="79">
        <f>I654+J654</f>
        <v>41.089</v>
      </c>
      <c r="L654" s="79">
        <f>L656+L691</f>
        <v>43.349</v>
      </c>
      <c r="M654" s="79">
        <f>M656+M691</f>
        <v>0</v>
      </c>
      <c r="N654" s="79">
        <f>L654+M654</f>
        <v>43.349</v>
      </c>
    </row>
    <row r="655" spans="1:14" ht="15.75">
      <c r="A655" s="40"/>
      <c r="B655" s="44" t="s">
        <v>0</v>
      </c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</row>
    <row r="656" spans="1:14" ht="15.75">
      <c r="A656" s="17">
        <v>2000</v>
      </c>
      <c r="B656" s="13" t="s">
        <v>5</v>
      </c>
      <c r="C656" s="67">
        <f>C657+C662+C678+C681+C685+C689+C690</f>
        <v>0</v>
      </c>
      <c r="D656" s="67">
        <f>D657+D662+D678+D681+D685+D689+D690+D691</f>
        <v>38.01</v>
      </c>
      <c r="E656" s="67">
        <f>C656+D656</f>
        <v>38.01</v>
      </c>
      <c r="F656" s="67">
        <f>F657+F662+F678+F681+F685+F689+F690+F691</f>
        <v>38.01</v>
      </c>
      <c r="G656" s="67">
        <f>G657+G662+G678+G681+G685+G689+G690+G691</f>
        <v>0</v>
      </c>
      <c r="H656" s="67">
        <f>F656+G656</f>
        <v>38.01</v>
      </c>
      <c r="I656" s="67">
        <f>I657+I662+I678+I681+I685+I689+I690+I691</f>
        <v>41.089</v>
      </c>
      <c r="J656" s="67">
        <f>J657+J662+J678+J681+J685+J689+J690+J691</f>
        <v>0</v>
      </c>
      <c r="K656" s="67">
        <f>I656+J656</f>
        <v>41.089</v>
      </c>
      <c r="L656" s="67">
        <f>L657+L662+L678+L681+L685+L689+L690+L691</f>
        <v>43.349</v>
      </c>
      <c r="M656" s="67">
        <f>M657+M662+M678+M681+M685+M689+M690+M691</f>
        <v>0</v>
      </c>
      <c r="N656" s="67">
        <f>L656+M656</f>
        <v>43.349</v>
      </c>
    </row>
    <row r="657" spans="1:14" ht="15.75">
      <c r="A657" s="17">
        <v>2100</v>
      </c>
      <c r="B657" s="13" t="s">
        <v>33</v>
      </c>
      <c r="C657" s="67">
        <f>C659+C661</f>
        <v>0</v>
      </c>
      <c r="D657" s="67">
        <f>D659+D661</f>
        <v>0</v>
      </c>
      <c r="E657" s="67">
        <f aca="true" t="shared" si="64" ref="E657:E710">C657+D657</f>
        <v>0</v>
      </c>
      <c r="F657" s="67">
        <f>F659+F661</f>
        <v>0</v>
      </c>
      <c r="G657" s="67">
        <f>G659+G661</f>
        <v>0</v>
      </c>
      <c r="H657" s="67">
        <f aca="true" t="shared" si="65" ref="H657:H710">F657+G657</f>
        <v>0</v>
      </c>
      <c r="I657" s="67">
        <f>I659+I661</f>
        <v>0</v>
      </c>
      <c r="J657" s="67">
        <f>J659+J661</f>
        <v>0</v>
      </c>
      <c r="K657" s="67">
        <f aca="true" t="shared" si="66" ref="K657:K710">I657+J657</f>
        <v>0</v>
      </c>
      <c r="L657" s="67">
        <f>L659+L661</f>
        <v>0</v>
      </c>
      <c r="M657" s="67">
        <f>M659+M661</f>
        <v>0</v>
      </c>
      <c r="N657" s="67">
        <f aca="true" t="shared" si="67" ref="N657:N710">L657+M657</f>
        <v>0</v>
      </c>
    </row>
    <row r="658" spans="1:14" ht="15.75">
      <c r="A658" s="6">
        <v>2110</v>
      </c>
      <c r="B658" s="5" t="s">
        <v>34</v>
      </c>
      <c r="C658" s="66">
        <f>C659</f>
        <v>0</v>
      </c>
      <c r="D658" s="66">
        <f>D659</f>
        <v>0</v>
      </c>
      <c r="E658" s="66">
        <f t="shared" si="64"/>
        <v>0</v>
      </c>
      <c r="F658" s="66">
        <f>F659</f>
        <v>0</v>
      </c>
      <c r="G658" s="66">
        <f>G659</f>
        <v>0</v>
      </c>
      <c r="H658" s="66">
        <f t="shared" si="65"/>
        <v>0</v>
      </c>
      <c r="I658" s="66">
        <f>I659</f>
        <v>0</v>
      </c>
      <c r="J658" s="66">
        <f>J659</f>
        <v>0</v>
      </c>
      <c r="K658" s="66">
        <f t="shared" si="66"/>
        <v>0</v>
      </c>
      <c r="L658" s="66">
        <f>L659</f>
        <v>0</v>
      </c>
      <c r="M658" s="66">
        <f>M659</f>
        <v>0</v>
      </c>
      <c r="N658" s="66">
        <f t="shared" si="67"/>
        <v>0</v>
      </c>
    </row>
    <row r="659" spans="1:14" ht="15.75">
      <c r="A659" s="6">
        <v>2111</v>
      </c>
      <c r="B659" s="5" t="s">
        <v>6</v>
      </c>
      <c r="C659" s="66"/>
      <c r="D659" s="66"/>
      <c r="E659" s="66">
        <f t="shared" si="64"/>
        <v>0</v>
      </c>
      <c r="F659" s="66"/>
      <c r="G659" s="66"/>
      <c r="H659" s="66">
        <f t="shared" si="65"/>
        <v>0</v>
      </c>
      <c r="I659" s="66"/>
      <c r="J659" s="66"/>
      <c r="K659" s="66">
        <f t="shared" si="66"/>
        <v>0</v>
      </c>
      <c r="L659" s="66"/>
      <c r="M659" s="66"/>
      <c r="N659" s="66">
        <f t="shared" si="67"/>
        <v>0</v>
      </c>
    </row>
    <row r="660" spans="1:14" ht="15.75">
      <c r="A660" s="6">
        <v>2112</v>
      </c>
      <c r="B660" s="5" t="s">
        <v>35</v>
      </c>
      <c r="C660" s="66"/>
      <c r="D660" s="66"/>
      <c r="E660" s="66">
        <f t="shared" si="64"/>
        <v>0</v>
      </c>
      <c r="F660" s="66"/>
      <c r="G660" s="66"/>
      <c r="H660" s="66">
        <f t="shared" si="65"/>
        <v>0</v>
      </c>
      <c r="I660" s="66"/>
      <c r="J660" s="66"/>
      <c r="K660" s="66">
        <f t="shared" si="66"/>
        <v>0</v>
      </c>
      <c r="L660" s="66"/>
      <c r="M660" s="66"/>
      <c r="N660" s="66">
        <f t="shared" si="67"/>
        <v>0</v>
      </c>
    </row>
    <row r="661" spans="1:14" ht="15.75">
      <c r="A661" s="6">
        <v>2120</v>
      </c>
      <c r="B661" s="5" t="s">
        <v>36</v>
      </c>
      <c r="C661" s="67"/>
      <c r="D661" s="67"/>
      <c r="E661" s="67">
        <f t="shared" si="64"/>
        <v>0</v>
      </c>
      <c r="F661" s="67"/>
      <c r="G661" s="67"/>
      <c r="H661" s="67">
        <f t="shared" si="65"/>
        <v>0</v>
      </c>
      <c r="I661" s="67"/>
      <c r="J661" s="67"/>
      <c r="K661" s="67">
        <f t="shared" si="66"/>
        <v>0</v>
      </c>
      <c r="L661" s="67"/>
      <c r="M661" s="67"/>
      <c r="N661" s="67">
        <f t="shared" si="67"/>
        <v>0</v>
      </c>
    </row>
    <row r="662" spans="1:14" ht="15.75">
      <c r="A662" s="17">
        <v>2200</v>
      </c>
      <c r="B662" s="13" t="s">
        <v>37</v>
      </c>
      <c r="C662" s="67">
        <f>C663+C664+C665+C666+C667+C668+C669+C675</f>
        <v>0</v>
      </c>
      <c r="D662" s="67">
        <f>D663+D664+D665+D666+D667+D668+D669+D675</f>
        <v>0</v>
      </c>
      <c r="E662" s="67">
        <f t="shared" si="64"/>
        <v>0</v>
      </c>
      <c r="F662" s="67">
        <f>F663+F664+F665+F666+F667+F668+F669+F675</f>
        <v>0</v>
      </c>
      <c r="G662" s="67">
        <f>G663+G664+G665+G666+G667+G668+G669+G675</f>
        <v>0</v>
      </c>
      <c r="H662" s="67">
        <f t="shared" si="65"/>
        <v>0</v>
      </c>
      <c r="I662" s="67">
        <f>I663+I664+I665+I666+I667+I668+I669+I675</f>
        <v>0</v>
      </c>
      <c r="J662" s="67">
        <f>J663+J664+J665+J666+J667+J668+J669+J675</f>
        <v>0</v>
      </c>
      <c r="K662" s="67">
        <f t="shared" si="66"/>
        <v>0</v>
      </c>
      <c r="L662" s="67">
        <f>L663+L664+L665+L666+L667+L668+L669+L675</f>
        <v>0</v>
      </c>
      <c r="M662" s="67">
        <f>M663+M664+M665+M666+M667+M668+M669+M675</f>
        <v>0</v>
      </c>
      <c r="N662" s="67">
        <f t="shared" si="67"/>
        <v>0</v>
      </c>
    </row>
    <row r="663" spans="1:14" ht="15.75">
      <c r="A663" s="6">
        <v>2210</v>
      </c>
      <c r="B663" s="5" t="s">
        <v>38</v>
      </c>
      <c r="C663" s="66"/>
      <c r="D663" s="66"/>
      <c r="E663" s="66">
        <f t="shared" si="64"/>
        <v>0</v>
      </c>
      <c r="F663" s="66"/>
      <c r="G663" s="66"/>
      <c r="H663" s="66">
        <f t="shared" si="65"/>
        <v>0</v>
      </c>
      <c r="I663" s="66"/>
      <c r="J663" s="66"/>
      <c r="K663" s="66">
        <f t="shared" si="66"/>
        <v>0</v>
      </c>
      <c r="L663" s="66"/>
      <c r="M663" s="66"/>
      <c r="N663" s="66">
        <f t="shared" si="67"/>
        <v>0</v>
      </c>
    </row>
    <row r="664" spans="1:14" ht="15.75">
      <c r="A664" s="6">
        <v>2220</v>
      </c>
      <c r="B664" s="5" t="s">
        <v>39</v>
      </c>
      <c r="C664" s="66"/>
      <c r="D664" s="66"/>
      <c r="E664" s="66">
        <f t="shared" si="64"/>
        <v>0</v>
      </c>
      <c r="F664" s="66"/>
      <c r="G664" s="66"/>
      <c r="H664" s="66">
        <f t="shared" si="65"/>
        <v>0</v>
      </c>
      <c r="I664" s="66"/>
      <c r="J664" s="66"/>
      <c r="K664" s="66">
        <f t="shared" si="66"/>
        <v>0</v>
      </c>
      <c r="L664" s="66"/>
      <c r="M664" s="66"/>
      <c r="N664" s="66">
        <f t="shared" si="67"/>
        <v>0</v>
      </c>
    </row>
    <row r="665" spans="1:14" ht="15.75">
      <c r="A665" s="6">
        <v>2230</v>
      </c>
      <c r="B665" s="5" t="s">
        <v>7</v>
      </c>
      <c r="C665" s="66"/>
      <c r="D665" s="66"/>
      <c r="E665" s="66">
        <f t="shared" si="64"/>
        <v>0</v>
      </c>
      <c r="F665" s="66"/>
      <c r="G665" s="66"/>
      <c r="H665" s="66">
        <f t="shared" si="65"/>
        <v>0</v>
      </c>
      <c r="I665" s="66"/>
      <c r="J665" s="66"/>
      <c r="K665" s="66">
        <f t="shared" si="66"/>
        <v>0</v>
      </c>
      <c r="L665" s="66"/>
      <c r="M665" s="66"/>
      <c r="N665" s="66">
        <f t="shared" si="67"/>
        <v>0</v>
      </c>
    </row>
    <row r="666" spans="1:14" ht="15.75">
      <c r="A666" s="6">
        <v>2240</v>
      </c>
      <c r="B666" s="5" t="s">
        <v>8</v>
      </c>
      <c r="C666" s="66"/>
      <c r="D666" s="66"/>
      <c r="E666" s="66">
        <f t="shared" si="64"/>
        <v>0</v>
      </c>
      <c r="F666" s="66"/>
      <c r="G666" s="66"/>
      <c r="H666" s="66">
        <f t="shared" si="65"/>
        <v>0</v>
      </c>
      <c r="I666" s="66"/>
      <c r="J666" s="66"/>
      <c r="K666" s="66">
        <f t="shared" si="66"/>
        <v>0</v>
      </c>
      <c r="L666" s="66"/>
      <c r="M666" s="66"/>
      <c r="N666" s="66">
        <f t="shared" si="67"/>
        <v>0</v>
      </c>
    </row>
    <row r="667" spans="1:14" ht="15.75">
      <c r="A667" s="6">
        <v>2250</v>
      </c>
      <c r="B667" s="5" t="s">
        <v>10</v>
      </c>
      <c r="C667" s="66"/>
      <c r="D667" s="66"/>
      <c r="E667" s="66">
        <f t="shared" si="64"/>
        <v>0</v>
      </c>
      <c r="F667" s="66"/>
      <c r="G667" s="66"/>
      <c r="H667" s="66">
        <f t="shared" si="65"/>
        <v>0</v>
      </c>
      <c r="I667" s="66"/>
      <c r="J667" s="66"/>
      <c r="K667" s="66">
        <f t="shared" si="66"/>
        <v>0</v>
      </c>
      <c r="L667" s="66"/>
      <c r="M667" s="66"/>
      <c r="N667" s="66">
        <f t="shared" si="67"/>
        <v>0</v>
      </c>
    </row>
    <row r="668" spans="1:14" ht="15.75">
      <c r="A668" s="6">
        <v>2260</v>
      </c>
      <c r="B668" s="5" t="s">
        <v>40</v>
      </c>
      <c r="C668" s="66"/>
      <c r="D668" s="66"/>
      <c r="E668" s="66">
        <f t="shared" si="64"/>
        <v>0</v>
      </c>
      <c r="F668" s="66"/>
      <c r="G668" s="66"/>
      <c r="H668" s="66">
        <f t="shared" si="65"/>
        <v>0</v>
      </c>
      <c r="I668" s="66"/>
      <c r="J668" s="66"/>
      <c r="K668" s="66">
        <f t="shared" si="66"/>
        <v>0</v>
      </c>
      <c r="L668" s="66"/>
      <c r="M668" s="66"/>
      <c r="N668" s="66">
        <f t="shared" si="67"/>
        <v>0</v>
      </c>
    </row>
    <row r="669" spans="1:14" ht="15.75">
      <c r="A669" s="6">
        <v>2270</v>
      </c>
      <c r="B669" s="5" t="s">
        <v>11</v>
      </c>
      <c r="C669" s="66">
        <f>C670+C671+C672+C673+C674</f>
        <v>0</v>
      </c>
      <c r="D669" s="66">
        <f>D670+D671+D672+D673+D674</f>
        <v>0</v>
      </c>
      <c r="E669" s="66">
        <f t="shared" si="64"/>
        <v>0</v>
      </c>
      <c r="F669" s="66">
        <f>F670+F671+F672+F673+F674</f>
        <v>0</v>
      </c>
      <c r="G669" s="66">
        <f>G670+G671+G672+G673+G674</f>
        <v>0</v>
      </c>
      <c r="H669" s="66">
        <f t="shared" si="65"/>
        <v>0</v>
      </c>
      <c r="I669" s="66">
        <f>I670+I671+I672+I673+I674</f>
        <v>0</v>
      </c>
      <c r="J669" s="66">
        <f>J670+J671+J672+J673+J674</f>
        <v>0</v>
      </c>
      <c r="K669" s="66">
        <f t="shared" si="66"/>
        <v>0</v>
      </c>
      <c r="L669" s="66">
        <f>L670+L671+L672+L673+L674</f>
        <v>0</v>
      </c>
      <c r="M669" s="66">
        <f>M670+M671+M672+M673+M674</f>
        <v>0</v>
      </c>
      <c r="N669" s="66">
        <f t="shared" si="67"/>
        <v>0</v>
      </c>
    </row>
    <row r="670" spans="1:14" ht="15.75">
      <c r="A670" s="6">
        <v>2271</v>
      </c>
      <c r="B670" s="5" t="s">
        <v>12</v>
      </c>
      <c r="C670" s="66"/>
      <c r="D670" s="66"/>
      <c r="E670" s="66">
        <f t="shared" si="64"/>
        <v>0</v>
      </c>
      <c r="F670" s="66"/>
      <c r="G670" s="66"/>
      <c r="H670" s="66">
        <f t="shared" si="65"/>
        <v>0</v>
      </c>
      <c r="I670" s="66"/>
      <c r="J670" s="66"/>
      <c r="K670" s="66">
        <f t="shared" si="66"/>
        <v>0</v>
      </c>
      <c r="L670" s="66"/>
      <c r="M670" s="66"/>
      <c r="N670" s="66">
        <f t="shared" si="67"/>
        <v>0</v>
      </c>
    </row>
    <row r="671" spans="1:14" ht="15.75">
      <c r="A671" s="6">
        <v>2272</v>
      </c>
      <c r="B671" s="5" t="s">
        <v>41</v>
      </c>
      <c r="C671" s="66"/>
      <c r="D671" s="66"/>
      <c r="E671" s="66">
        <f t="shared" si="64"/>
        <v>0</v>
      </c>
      <c r="F671" s="66"/>
      <c r="G671" s="66"/>
      <c r="H671" s="66">
        <f t="shared" si="65"/>
        <v>0</v>
      </c>
      <c r="I671" s="66"/>
      <c r="J671" s="66"/>
      <c r="K671" s="66">
        <f t="shared" si="66"/>
        <v>0</v>
      </c>
      <c r="L671" s="66"/>
      <c r="M671" s="66"/>
      <c r="N671" s="66">
        <f t="shared" si="67"/>
        <v>0</v>
      </c>
    </row>
    <row r="672" spans="1:14" ht="15.75">
      <c r="A672" s="6">
        <v>2273</v>
      </c>
      <c r="B672" s="5" t="s">
        <v>13</v>
      </c>
      <c r="C672" s="66"/>
      <c r="D672" s="66"/>
      <c r="E672" s="66">
        <f t="shared" si="64"/>
        <v>0</v>
      </c>
      <c r="F672" s="66"/>
      <c r="G672" s="66"/>
      <c r="H672" s="66">
        <f t="shared" si="65"/>
        <v>0</v>
      </c>
      <c r="I672" s="66"/>
      <c r="J672" s="66"/>
      <c r="K672" s="66">
        <f t="shared" si="66"/>
        <v>0</v>
      </c>
      <c r="L672" s="66"/>
      <c r="M672" s="66"/>
      <c r="N672" s="66">
        <f t="shared" si="67"/>
        <v>0</v>
      </c>
    </row>
    <row r="673" spans="1:14" ht="15.75">
      <c r="A673" s="6">
        <v>2274</v>
      </c>
      <c r="B673" s="5" t="s">
        <v>14</v>
      </c>
      <c r="C673" s="66"/>
      <c r="D673" s="66"/>
      <c r="E673" s="66">
        <f t="shared" si="64"/>
        <v>0</v>
      </c>
      <c r="F673" s="66"/>
      <c r="G673" s="66"/>
      <c r="H673" s="66">
        <f t="shared" si="65"/>
        <v>0</v>
      </c>
      <c r="I673" s="66"/>
      <c r="J673" s="66"/>
      <c r="K673" s="66">
        <f t="shared" si="66"/>
        <v>0</v>
      </c>
      <c r="L673" s="66"/>
      <c r="M673" s="66"/>
      <c r="N673" s="66">
        <f t="shared" si="67"/>
        <v>0</v>
      </c>
    </row>
    <row r="674" spans="1:14" ht="15.75">
      <c r="A674" s="6">
        <v>2275</v>
      </c>
      <c r="B674" s="5" t="s">
        <v>15</v>
      </c>
      <c r="C674" s="66"/>
      <c r="D674" s="66"/>
      <c r="E674" s="66">
        <f t="shared" si="64"/>
        <v>0</v>
      </c>
      <c r="F674" s="66"/>
      <c r="G674" s="66"/>
      <c r="H674" s="66">
        <f t="shared" si="65"/>
        <v>0</v>
      </c>
      <c r="I674" s="66"/>
      <c r="J674" s="66"/>
      <c r="K674" s="66">
        <f t="shared" si="66"/>
        <v>0</v>
      </c>
      <c r="L674" s="66"/>
      <c r="M674" s="66"/>
      <c r="N674" s="66">
        <f t="shared" si="67"/>
        <v>0</v>
      </c>
    </row>
    <row r="675" spans="1:14" ht="30">
      <c r="A675" s="6">
        <v>2280</v>
      </c>
      <c r="B675" s="19" t="s">
        <v>16</v>
      </c>
      <c r="C675" s="66">
        <f>C676+C677</f>
        <v>0</v>
      </c>
      <c r="D675" s="66">
        <f>D676+D677</f>
        <v>0</v>
      </c>
      <c r="E675" s="66">
        <f t="shared" si="64"/>
        <v>0</v>
      </c>
      <c r="F675" s="66">
        <f>F676+F677</f>
        <v>0</v>
      </c>
      <c r="G675" s="66">
        <f>G676+G677</f>
        <v>0</v>
      </c>
      <c r="H675" s="66">
        <f t="shared" si="65"/>
        <v>0</v>
      </c>
      <c r="I675" s="66">
        <f>I676+I677</f>
        <v>0</v>
      </c>
      <c r="J675" s="66">
        <f>J676+J677</f>
        <v>0</v>
      </c>
      <c r="K675" s="66">
        <f t="shared" si="66"/>
        <v>0</v>
      </c>
      <c r="L675" s="66">
        <f>L676+L677</f>
        <v>0</v>
      </c>
      <c r="M675" s="66">
        <f>M676+M677</f>
        <v>0</v>
      </c>
      <c r="N675" s="66">
        <f t="shared" si="67"/>
        <v>0</v>
      </c>
    </row>
    <row r="676" spans="1:14" ht="30">
      <c r="A676" s="6">
        <v>2281</v>
      </c>
      <c r="B676" s="19" t="s">
        <v>42</v>
      </c>
      <c r="C676" s="66"/>
      <c r="D676" s="66"/>
      <c r="E676" s="66">
        <f t="shared" si="64"/>
        <v>0</v>
      </c>
      <c r="F676" s="66"/>
      <c r="G676" s="66"/>
      <c r="H676" s="66">
        <f t="shared" si="65"/>
        <v>0</v>
      </c>
      <c r="I676" s="66"/>
      <c r="J676" s="66"/>
      <c r="K676" s="66">
        <f t="shared" si="66"/>
        <v>0</v>
      </c>
      <c r="L676" s="66"/>
      <c r="M676" s="66"/>
      <c r="N676" s="66">
        <f t="shared" si="67"/>
        <v>0</v>
      </c>
    </row>
    <row r="677" spans="1:14" ht="30">
      <c r="A677" s="6">
        <v>2282</v>
      </c>
      <c r="B677" s="19" t="s">
        <v>17</v>
      </c>
      <c r="C677" s="66"/>
      <c r="D677" s="66"/>
      <c r="E677" s="66">
        <f t="shared" si="64"/>
        <v>0</v>
      </c>
      <c r="F677" s="66"/>
      <c r="G677" s="66"/>
      <c r="H677" s="66">
        <f t="shared" si="65"/>
        <v>0</v>
      </c>
      <c r="I677" s="66"/>
      <c r="J677" s="66"/>
      <c r="K677" s="66">
        <f t="shared" si="66"/>
        <v>0</v>
      </c>
      <c r="L677" s="66"/>
      <c r="M677" s="66"/>
      <c r="N677" s="66">
        <f t="shared" si="67"/>
        <v>0</v>
      </c>
    </row>
    <row r="678" spans="1:14" ht="15.75">
      <c r="A678" s="17">
        <v>2400</v>
      </c>
      <c r="B678" s="13" t="s">
        <v>43</v>
      </c>
      <c r="C678" s="67">
        <f>C679+C680</f>
        <v>0</v>
      </c>
      <c r="D678" s="67">
        <f>D679+D680</f>
        <v>0</v>
      </c>
      <c r="E678" s="67">
        <f t="shared" si="64"/>
        <v>0</v>
      </c>
      <c r="F678" s="67">
        <f>F679+F680</f>
        <v>0</v>
      </c>
      <c r="G678" s="67">
        <f>G679+G680</f>
        <v>0</v>
      </c>
      <c r="H678" s="67">
        <f t="shared" si="65"/>
        <v>0</v>
      </c>
      <c r="I678" s="67">
        <f>I679+I680</f>
        <v>0</v>
      </c>
      <c r="J678" s="67">
        <f>J679+J680</f>
        <v>0</v>
      </c>
      <c r="K678" s="67">
        <f t="shared" si="66"/>
        <v>0</v>
      </c>
      <c r="L678" s="67">
        <f>L679+L680</f>
        <v>0</v>
      </c>
      <c r="M678" s="67">
        <f>M679+M680</f>
        <v>0</v>
      </c>
      <c r="N678" s="67">
        <f t="shared" si="67"/>
        <v>0</v>
      </c>
    </row>
    <row r="679" spans="1:14" ht="15.75">
      <c r="A679" s="6">
        <v>2410</v>
      </c>
      <c r="B679" s="5" t="s">
        <v>44</v>
      </c>
      <c r="C679" s="66"/>
      <c r="D679" s="66"/>
      <c r="E679" s="66">
        <f t="shared" si="64"/>
        <v>0</v>
      </c>
      <c r="F679" s="66"/>
      <c r="G679" s="66"/>
      <c r="H679" s="66">
        <f t="shared" si="65"/>
        <v>0</v>
      </c>
      <c r="I679" s="66"/>
      <c r="J679" s="66"/>
      <c r="K679" s="66">
        <f t="shared" si="66"/>
        <v>0</v>
      </c>
      <c r="L679" s="66"/>
      <c r="M679" s="66"/>
      <c r="N679" s="66">
        <f t="shared" si="67"/>
        <v>0</v>
      </c>
    </row>
    <row r="680" spans="1:14" ht="15.75">
      <c r="A680" s="6">
        <v>2420</v>
      </c>
      <c r="B680" s="5" t="s">
        <v>45</v>
      </c>
      <c r="C680" s="66"/>
      <c r="D680" s="66"/>
      <c r="E680" s="66">
        <f t="shared" si="64"/>
        <v>0</v>
      </c>
      <c r="F680" s="66"/>
      <c r="G680" s="66"/>
      <c r="H680" s="66">
        <f t="shared" si="65"/>
        <v>0</v>
      </c>
      <c r="I680" s="66"/>
      <c r="J680" s="66"/>
      <c r="K680" s="66">
        <f t="shared" si="66"/>
        <v>0</v>
      </c>
      <c r="L680" s="66"/>
      <c r="M680" s="66"/>
      <c r="N680" s="66">
        <f t="shared" si="67"/>
        <v>0</v>
      </c>
    </row>
    <row r="681" spans="1:14" ht="15.75">
      <c r="A681" s="17">
        <v>2600</v>
      </c>
      <c r="B681" s="13" t="s">
        <v>46</v>
      </c>
      <c r="C681" s="67">
        <f>C682+C683+C684</f>
        <v>0</v>
      </c>
      <c r="D681" s="67">
        <f>D682+D683+D684</f>
        <v>0</v>
      </c>
      <c r="E681" s="67">
        <f t="shared" si="64"/>
        <v>0</v>
      </c>
      <c r="F681" s="67">
        <f>F682+F683+F684</f>
        <v>0</v>
      </c>
      <c r="G681" s="67">
        <f>G682+G683+G684</f>
        <v>0</v>
      </c>
      <c r="H681" s="67">
        <f t="shared" si="65"/>
        <v>0</v>
      </c>
      <c r="I681" s="67">
        <f>I682+I683+I684</f>
        <v>0</v>
      </c>
      <c r="J681" s="67">
        <f>J682+J683+J684</f>
        <v>0</v>
      </c>
      <c r="K681" s="67">
        <f t="shared" si="66"/>
        <v>0</v>
      </c>
      <c r="L681" s="67">
        <f>L682+L683+L684</f>
        <v>0</v>
      </c>
      <c r="M681" s="67">
        <f>M682+M683+M684</f>
        <v>0</v>
      </c>
      <c r="N681" s="67">
        <f t="shared" si="67"/>
        <v>0</v>
      </c>
    </row>
    <row r="682" spans="1:14" ht="30">
      <c r="A682" s="6">
        <v>2610</v>
      </c>
      <c r="B682" s="19" t="s">
        <v>47</v>
      </c>
      <c r="C682" s="66"/>
      <c r="D682" s="66"/>
      <c r="E682" s="66">
        <f t="shared" si="64"/>
        <v>0</v>
      </c>
      <c r="F682" s="66"/>
      <c r="G682" s="66"/>
      <c r="H682" s="66">
        <f t="shared" si="65"/>
        <v>0</v>
      </c>
      <c r="I682" s="66"/>
      <c r="J682" s="66"/>
      <c r="K682" s="66">
        <f t="shared" si="66"/>
        <v>0</v>
      </c>
      <c r="L682" s="66"/>
      <c r="M682" s="66"/>
      <c r="N682" s="66">
        <f t="shared" si="67"/>
        <v>0</v>
      </c>
    </row>
    <row r="683" spans="1:14" ht="30">
      <c r="A683" s="6">
        <v>2620</v>
      </c>
      <c r="B683" s="19" t="s">
        <v>48</v>
      </c>
      <c r="C683" s="66"/>
      <c r="D683" s="66"/>
      <c r="E683" s="66">
        <f t="shared" si="64"/>
        <v>0</v>
      </c>
      <c r="F683" s="66"/>
      <c r="G683" s="66"/>
      <c r="H683" s="66">
        <f t="shared" si="65"/>
        <v>0</v>
      </c>
      <c r="I683" s="66"/>
      <c r="J683" s="66"/>
      <c r="K683" s="66">
        <f t="shared" si="66"/>
        <v>0</v>
      </c>
      <c r="L683" s="66"/>
      <c r="M683" s="66"/>
      <c r="N683" s="66">
        <f t="shared" si="67"/>
        <v>0</v>
      </c>
    </row>
    <row r="684" spans="1:14" ht="30">
      <c r="A684" s="6">
        <v>2630</v>
      </c>
      <c r="B684" s="19" t="s">
        <v>49</v>
      </c>
      <c r="C684" s="66"/>
      <c r="D684" s="66"/>
      <c r="E684" s="66">
        <f t="shared" si="64"/>
        <v>0</v>
      </c>
      <c r="F684" s="66"/>
      <c r="G684" s="66"/>
      <c r="H684" s="66">
        <f t="shared" si="65"/>
        <v>0</v>
      </c>
      <c r="I684" s="66"/>
      <c r="J684" s="66"/>
      <c r="K684" s="66">
        <f t="shared" si="66"/>
        <v>0</v>
      </c>
      <c r="L684" s="66"/>
      <c r="M684" s="66"/>
      <c r="N684" s="66">
        <f t="shared" si="67"/>
        <v>0</v>
      </c>
    </row>
    <row r="685" spans="1:14" ht="15.75">
      <c r="A685" s="17">
        <v>2700</v>
      </c>
      <c r="B685" s="13" t="s">
        <v>50</v>
      </c>
      <c r="C685" s="67">
        <f>C686+C687+C688</f>
        <v>0</v>
      </c>
      <c r="D685" s="67">
        <f>D686+D687+D688</f>
        <v>38.01</v>
      </c>
      <c r="E685" s="67">
        <f t="shared" si="64"/>
        <v>38.01</v>
      </c>
      <c r="F685" s="67">
        <f>F686+F687+F688</f>
        <v>38.01</v>
      </c>
      <c r="G685" s="67">
        <f>G686+G687+G688</f>
        <v>0</v>
      </c>
      <c r="H685" s="67">
        <f t="shared" si="65"/>
        <v>38.01</v>
      </c>
      <c r="I685" s="67">
        <f>I686+I687+I688</f>
        <v>41.089</v>
      </c>
      <c r="J685" s="67">
        <f>J686+J687+J688</f>
        <v>0</v>
      </c>
      <c r="K685" s="67">
        <f t="shared" si="66"/>
        <v>41.089</v>
      </c>
      <c r="L685" s="67">
        <f>L686+L687+L688</f>
        <v>43.349</v>
      </c>
      <c r="M685" s="67">
        <f>M686+M687+M688</f>
        <v>0</v>
      </c>
      <c r="N685" s="67">
        <f t="shared" si="67"/>
        <v>43.349</v>
      </c>
    </row>
    <row r="686" spans="1:14" ht="15.75">
      <c r="A686" s="6">
        <v>2710</v>
      </c>
      <c r="B686" s="5" t="s">
        <v>18</v>
      </c>
      <c r="C686" s="66"/>
      <c r="D686" s="66"/>
      <c r="E686" s="66">
        <f t="shared" si="64"/>
        <v>0</v>
      </c>
      <c r="F686" s="66"/>
      <c r="G686" s="66"/>
      <c r="H686" s="66">
        <f t="shared" si="65"/>
        <v>0</v>
      </c>
      <c r="I686" s="66"/>
      <c r="J686" s="66"/>
      <c r="K686" s="66">
        <f t="shared" si="66"/>
        <v>0</v>
      </c>
      <c r="L686" s="66"/>
      <c r="M686" s="66"/>
      <c r="N686" s="66">
        <f t="shared" si="67"/>
        <v>0</v>
      </c>
    </row>
    <row r="687" spans="1:14" ht="15.75">
      <c r="A687" s="6">
        <v>2720</v>
      </c>
      <c r="B687" s="5" t="s">
        <v>19</v>
      </c>
      <c r="C687" s="66"/>
      <c r="D687" s="66"/>
      <c r="E687" s="66">
        <f t="shared" si="64"/>
        <v>0</v>
      </c>
      <c r="F687" s="66"/>
      <c r="G687" s="66"/>
      <c r="H687" s="66">
        <f t="shared" si="65"/>
        <v>0</v>
      </c>
      <c r="I687" s="66"/>
      <c r="J687" s="66"/>
      <c r="K687" s="66">
        <f t="shared" si="66"/>
        <v>0</v>
      </c>
      <c r="L687" s="66"/>
      <c r="M687" s="66"/>
      <c r="N687" s="66">
        <f t="shared" si="67"/>
        <v>0</v>
      </c>
    </row>
    <row r="688" spans="1:14" ht="15.75">
      <c r="A688" s="6">
        <v>2730</v>
      </c>
      <c r="B688" s="5" t="s">
        <v>51</v>
      </c>
      <c r="C688" s="66"/>
      <c r="D688" s="64">
        <v>38.01</v>
      </c>
      <c r="E688" s="66">
        <f t="shared" si="64"/>
        <v>38.01</v>
      </c>
      <c r="F688" s="66">
        <v>38.01</v>
      </c>
      <c r="G688" s="66"/>
      <c r="H688" s="66">
        <f t="shared" si="65"/>
        <v>38.01</v>
      </c>
      <c r="I688" s="66">
        <v>41.089</v>
      </c>
      <c r="J688" s="66"/>
      <c r="K688" s="66">
        <f t="shared" si="66"/>
        <v>41.089</v>
      </c>
      <c r="L688" s="66">
        <v>43.349</v>
      </c>
      <c r="M688" s="66"/>
      <c r="N688" s="66">
        <f t="shared" si="67"/>
        <v>43.349</v>
      </c>
    </row>
    <row r="689" spans="1:14" ht="15.75">
      <c r="A689" s="17">
        <v>2800</v>
      </c>
      <c r="B689" s="13" t="s">
        <v>9</v>
      </c>
      <c r="C689" s="67"/>
      <c r="D689" s="67"/>
      <c r="E689" s="67">
        <f t="shared" si="64"/>
        <v>0</v>
      </c>
      <c r="F689" s="67"/>
      <c r="G689" s="67"/>
      <c r="H689" s="67">
        <f t="shared" si="65"/>
        <v>0</v>
      </c>
      <c r="I689" s="67"/>
      <c r="J689" s="67"/>
      <c r="K689" s="67">
        <f t="shared" si="66"/>
        <v>0</v>
      </c>
      <c r="L689" s="67"/>
      <c r="M689" s="67"/>
      <c r="N689" s="67">
        <f t="shared" si="67"/>
        <v>0</v>
      </c>
    </row>
    <row r="690" spans="1:14" ht="15.75">
      <c r="A690" s="17">
        <v>2900</v>
      </c>
      <c r="B690" s="13" t="s">
        <v>28</v>
      </c>
      <c r="C690" s="67"/>
      <c r="D690" s="67"/>
      <c r="E690" s="67">
        <f t="shared" si="64"/>
        <v>0</v>
      </c>
      <c r="F690" s="67"/>
      <c r="G690" s="67"/>
      <c r="H690" s="67">
        <f t="shared" si="65"/>
        <v>0</v>
      </c>
      <c r="I690" s="67"/>
      <c r="J690" s="67"/>
      <c r="K690" s="67">
        <f t="shared" si="66"/>
        <v>0</v>
      </c>
      <c r="L690" s="67"/>
      <c r="M690" s="67"/>
      <c r="N690" s="67">
        <f t="shared" si="67"/>
        <v>0</v>
      </c>
    </row>
    <row r="691" spans="1:14" ht="15.75">
      <c r="A691" s="17">
        <v>3000</v>
      </c>
      <c r="B691" s="13" t="s">
        <v>20</v>
      </c>
      <c r="C691" s="67">
        <f>C692+C706</f>
        <v>0</v>
      </c>
      <c r="D691" s="67">
        <f>D692+D706</f>
        <v>0</v>
      </c>
      <c r="E691" s="67">
        <f t="shared" si="64"/>
        <v>0</v>
      </c>
      <c r="F691" s="67">
        <f>F692+F706</f>
        <v>0</v>
      </c>
      <c r="G691" s="67">
        <f>G692+G706</f>
        <v>0</v>
      </c>
      <c r="H691" s="67">
        <f t="shared" si="65"/>
        <v>0</v>
      </c>
      <c r="I691" s="67">
        <f>I692+I706</f>
        <v>0</v>
      </c>
      <c r="J691" s="67">
        <f>J692+J706</f>
        <v>0</v>
      </c>
      <c r="K691" s="67">
        <f t="shared" si="66"/>
        <v>0</v>
      </c>
      <c r="L691" s="67">
        <f>L692+L706</f>
        <v>0</v>
      </c>
      <c r="M691" s="67">
        <f>M692+M706</f>
        <v>0</v>
      </c>
      <c r="N691" s="67">
        <f t="shared" si="67"/>
        <v>0</v>
      </c>
    </row>
    <row r="692" spans="1:14" ht="15.75">
      <c r="A692" s="17">
        <v>3100</v>
      </c>
      <c r="B692" s="13" t="s">
        <v>52</v>
      </c>
      <c r="C692" s="67">
        <f>C693+C694+C697+C700+C704+C705</f>
        <v>0</v>
      </c>
      <c r="D692" s="67">
        <f>D693+D694+D697+D700+D704+D705</f>
        <v>0</v>
      </c>
      <c r="E692" s="67">
        <f t="shared" si="64"/>
        <v>0</v>
      </c>
      <c r="F692" s="67">
        <f>F693+F694+F697+F700+F704+F705</f>
        <v>0</v>
      </c>
      <c r="G692" s="67">
        <f>G693+G694+G697+G700+G704+G705</f>
        <v>0</v>
      </c>
      <c r="H692" s="67">
        <f t="shared" si="65"/>
        <v>0</v>
      </c>
      <c r="I692" s="67">
        <f>I693+I694+I697+I700+I704+I705</f>
        <v>0</v>
      </c>
      <c r="J692" s="67">
        <f>J693+J694+J697+J700+J704+J705</f>
        <v>0</v>
      </c>
      <c r="K692" s="67">
        <f t="shared" si="66"/>
        <v>0</v>
      </c>
      <c r="L692" s="67">
        <f>L693+L694+L697+L700+L704+L705</f>
        <v>0</v>
      </c>
      <c r="M692" s="67">
        <f>M693+M694+M697+M700+M704+M705</f>
        <v>0</v>
      </c>
      <c r="N692" s="67">
        <f t="shared" si="67"/>
        <v>0</v>
      </c>
    </row>
    <row r="693" spans="1:14" ht="30">
      <c r="A693" s="6">
        <v>3110</v>
      </c>
      <c r="B693" s="19" t="s">
        <v>53</v>
      </c>
      <c r="C693" s="66"/>
      <c r="D693" s="66"/>
      <c r="E693" s="66">
        <f t="shared" si="64"/>
        <v>0</v>
      </c>
      <c r="F693" s="66"/>
      <c r="G693" s="66"/>
      <c r="H693" s="66">
        <f t="shared" si="65"/>
        <v>0</v>
      </c>
      <c r="I693" s="66"/>
      <c r="J693" s="66"/>
      <c r="K693" s="66">
        <f t="shared" si="66"/>
        <v>0</v>
      </c>
      <c r="L693" s="66"/>
      <c r="M693" s="66"/>
      <c r="N693" s="66">
        <f t="shared" si="67"/>
        <v>0</v>
      </c>
    </row>
    <row r="694" spans="1:14" ht="15.75">
      <c r="A694" s="6">
        <v>3120</v>
      </c>
      <c r="B694" s="19" t="s">
        <v>21</v>
      </c>
      <c r="C694" s="66">
        <f>C695+C696</f>
        <v>0</v>
      </c>
      <c r="D694" s="66">
        <f>D695+D696</f>
        <v>0</v>
      </c>
      <c r="E694" s="66">
        <f t="shared" si="64"/>
        <v>0</v>
      </c>
      <c r="F694" s="66">
        <f>F695+F696</f>
        <v>0</v>
      </c>
      <c r="G694" s="66">
        <f>G695+G696</f>
        <v>0</v>
      </c>
      <c r="H694" s="66">
        <f t="shared" si="65"/>
        <v>0</v>
      </c>
      <c r="I694" s="66">
        <f>I695+I696</f>
        <v>0</v>
      </c>
      <c r="J694" s="66">
        <f>J695+J696</f>
        <v>0</v>
      </c>
      <c r="K694" s="66">
        <f t="shared" si="66"/>
        <v>0</v>
      </c>
      <c r="L694" s="66">
        <f>L695+L696</f>
        <v>0</v>
      </c>
      <c r="M694" s="66">
        <f>M695+M696</f>
        <v>0</v>
      </c>
      <c r="N694" s="66">
        <f t="shared" si="67"/>
        <v>0</v>
      </c>
    </row>
    <row r="695" spans="1:14" ht="15.75">
      <c r="A695" s="6">
        <v>3121</v>
      </c>
      <c r="B695" s="19" t="s">
        <v>54</v>
      </c>
      <c r="C695" s="66"/>
      <c r="D695" s="66"/>
      <c r="E695" s="66">
        <f t="shared" si="64"/>
        <v>0</v>
      </c>
      <c r="F695" s="66"/>
      <c r="G695" s="66"/>
      <c r="H695" s="66">
        <f t="shared" si="65"/>
        <v>0</v>
      </c>
      <c r="I695" s="66"/>
      <c r="J695" s="66"/>
      <c r="K695" s="66">
        <f t="shared" si="66"/>
        <v>0</v>
      </c>
      <c r="L695" s="66"/>
      <c r="M695" s="66"/>
      <c r="N695" s="66">
        <f t="shared" si="67"/>
        <v>0</v>
      </c>
    </row>
    <row r="696" spans="1:14" ht="15.75">
      <c r="A696" s="6">
        <v>3122</v>
      </c>
      <c r="B696" s="19" t="s">
        <v>55</v>
      </c>
      <c r="C696" s="66"/>
      <c r="D696" s="66"/>
      <c r="E696" s="66">
        <f t="shared" si="64"/>
        <v>0</v>
      </c>
      <c r="F696" s="66"/>
      <c r="G696" s="66"/>
      <c r="H696" s="66">
        <f t="shared" si="65"/>
        <v>0</v>
      </c>
      <c r="I696" s="66"/>
      <c r="J696" s="66"/>
      <c r="K696" s="66">
        <f t="shared" si="66"/>
        <v>0</v>
      </c>
      <c r="L696" s="66"/>
      <c r="M696" s="66"/>
      <c r="N696" s="66">
        <f t="shared" si="67"/>
        <v>0</v>
      </c>
    </row>
    <row r="697" spans="1:14" ht="15.75">
      <c r="A697" s="6">
        <v>3130</v>
      </c>
      <c r="B697" s="19" t="s">
        <v>22</v>
      </c>
      <c r="C697" s="66">
        <f>C698+C699</f>
        <v>0</v>
      </c>
      <c r="D697" s="66">
        <f>D698+D699</f>
        <v>0</v>
      </c>
      <c r="E697" s="66">
        <f t="shared" si="64"/>
        <v>0</v>
      </c>
      <c r="F697" s="66">
        <f>F698+F699</f>
        <v>0</v>
      </c>
      <c r="G697" s="66">
        <f>G698+G699</f>
        <v>0</v>
      </c>
      <c r="H697" s="66">
        <f t="shared" si="65"/>
        <v>0</v>
      </c>
      <c r="I697" s="66">
        <f>I698+I699</f>
        <v>0</v>
      </c>
      <c r="J697" s="66">
        <f>J698+J699</f>
        <v>0</v>
      </c>
      <c r="K697" s="66">
        <f t="shared" si="66"/>
        <v>0</v>
      </c>
      <c r="L697" s="66">
        <f>L698+L699</f>
        <v>0</v>
      </c>
      <c r="M697" s="66">
        <f>M698+M699</f>
        <v>0</v>
      </c>
      <c r="N697" s="66">
        <f t="shared" si="67"/>
        <v>0</v>
      </c>
    </row>
    <row r="698" spans="1:14" ht="15.75">
      <c r="A698" s="6">
        <v>3131</v>
      </c>
      <c r="B698" s="19" t="s">
        <v>56</v>
      </c>
      <c r="C698" s="66"/>
      <c r="D698" s="66"/>
      <c r="E698" s="66">
        <f t="shared" si="64"/>
        <v>0</v>
      </c>
      <c r="F698" s="66"/>
      <c r="G698" s="66"/>
      <c r="H698" s="66">
        <f t="shared" si="65"/>
        <v>0</v>
      </c>
      <c r="I698" s="66"/>
      <c r="J698" s="66"/>
      <c r="K698" s="66">
        <f t="shared" si="66"/>
        <v>0</v>
      </c>
      <c r="L698" s="66"/>
      <c r="M698" s="66"/>
      <c r="N698" s="66">
        <f t="shared" si="67"/>
        <v>0</v>
      </c>
    </row>
    <row r="699" spans="1:14" ht="15.75">
      <c r="A699" s="6">
        <v>3132</v>
      </c>
      <c r="B699" s="19" t="s">
        <v>23</v>
      </c>
      <c r="C699" s="66"/>
      <c r="D699" s="66"/>
      <c r="E699" s="66">
        <f t="shared" si="64"/>
        <v>0</v>
      </c>
      <c r="F699" s="66"/>
      <c r="G699" s="66"/>
      <c r="H699" s="66">
        <f t="shared" si="65"/>
        <v>0</v>
      </c>
      <c r="I699" s="66"/>
      <c r="J699" s="66"/>
      <c r="K699" s="66">
        <f t="shared" si="66"/>
        <v>0</v>
      </c>
      <c r="L699" s="66"/>
      <c r="M699" s="66"/>
      <c r="N699" s="66">
        <f t="shared" si="67"/>
        <v>0</v>
      </c>
    </row>
    <row r="700" spans="1:14" ht="15.75">
      <c r="A700" s="6">
        <v>3140</v>
      </c>
      <c r="B700" s="19" t="s">
        <v>24</v>
      </c>
      <c r="C700" s="66">
        <f>C701+C702+C703</f>
        <v>0</v>
      </c>
      <c r="D700" s="66">
        <f>D701+D702+D703</f>
        <v>0</v>
      </c>
      <c r="E700" s="66">
        <f t="shared" si="64"/>
        <v>0</v>
      </c>
      <c r="F700" s="66">
        <f>F701+F702+F703</f>
        <v>0</v>
      </c>
      <c r="G700" s="66">
        <f>G701+G702+G703</f>
        <v>0</v>
      </c>
      <c r="H700" s="66">
        <f t="shared" si="65"/>
        <v>0</v>
      </c>
      <c r="I700" s="66">
        <f>I701+I702+I703</f>
        <v>0</v>
      </c>
      <c r="J700" s="66">
        <f>J701+J702+J703</f>
        <v>0</v>
      </c>
      <c r="K700" s="66">
        <f t="shared" si="66"/>
        <v>0</v>
      </c>
      <c r="L700" s="66">
        <f>L701+L702+L703</f>
        <v>0</v>
      </c>
      <c r="M700" s="66">
        <f>M701+M702+M703</f>
        <v>0</v>
      </c>
      <c r="N700" s="66">
        <f t="shared" si="67"/>
        <v>0</v>
      </c>
    </row>
    <row r="701" spans="1:14" ht="15.75">
      <c r="A701" s="6">
        <v>3141</v>
      </c>
      <c r="B701" s="19" t="s">
        <v>57</v>
      </c>
      <c r="C701" s="66"/>
      <c r="D701" s="66"/>
      <c r="E701" s="66">
        <f t="shared" si="64"/>
        <v>0</v>
      </c>
      <c r="F701" s="66"/>
      <c r="G701" s="66"/>
      <c r="H701" s="66">
        <f t="shared" si="65"/>
        <v>0</v>
      </c>
      <c r="I701" s="66"/>
      <c r="J701" s="66"/>
      <c r="K701" s="66">
        <f t="shared" si="66"/>
        <v>0</v>
      </c>
      <c r="L701" s="66"/>
      <c r="M701" s="66"/>
      <c r="N701" s="66">
        <f t="shared" si="67"/>
        <v>0</v>
      </c>
    </row>
    <row r="702" spans="1:14" ht="15.75">
      <c r="A702" s="6">
        <v>3142</v>
      </c>
      <c r="B702" s="19" t="s">
        <v>58</v>
      </c>
      <c r="C702" s="66"/>
      <c r="D702" s="66"/>
      <c r="E702" s="66">
        <f t="shared" si="64"/>
        <v>0</v>
      </c>
      <c r="F702" s="66"/>
      <c r="G702" s="66"/>
      <c r="H702" s="66">
        <f t="shared" si="65"/>
        <v>0</v>
      </c>
      <c r="I702" s="66"/>
      <c r="J702" s="66"/>
      <c r="K702" s="66">
        <f t="shared" si="66"/>
        <v>0</v>
      </c>
      <c r="L702" s="66"/>
      <c r="M702" s="66"/>
      <c r="N702" s="66">
        <f t="shared" si="67"/>
        <v>0</v>
      </c>
    </row>
    <row r="703" spans="1:14" ht="15.75">
      <c r="A703" s="6">
        <v>3143</v>
      </c>
      <c r="B703" s="19" t="s">
        <v>59</v>
      </c>
      <c r="C703" s="66"/>
      <c r="D703" s="66"/>
      <c r="E703" s="66">
        <f t="shared" si="64"/>
        <v>0</v>
      </c>
      <c r="F703" s="66"/>
      <c r="G703" s="66"/>
      <c r="H703" s="66">
        <f t="shared" si="65"/>
        <v>0</v>
      </c>
      <c r="I703" s="66"/>
      <c r="J703" s="66"/>
      <c r="K703" s="66">
        <f t="shared" si="66"/>
        <v>0</v>
      </c>
      <c r="L703" s="66"/>
      <c r="M703" s="66"/>
      <c r="N703" s="66">
        <f t="shared" si="67"/>
        <v>0</v>
      </c>
    </row>
    <row r="704" spans="1:14" ht="15.75">
      <c r="A704" s="6">
        <v>3150</v>
      </c>
      <c r="B704" s="19" t="s">
        <v>60</v>
      </c>
      <c r="C704" s="66"/>
      <c r="D704" s="66"/>
      <c r="E704" s="66">
        <f t="shared" si="64"/>
        <v>0</v>
      </c>
      <c r="F704" s="66"/>
      <c r="G704" s="66"/>
      <c r="H704" s="66">
        <f t="shared" si="65"/>
        <v>0</v>
      </c>
      <c r="I704" s="66"/>
      <c r="J704" s="66"/>
      <c r="K704" s="66">
        <f t="shared" si="66"/>
        <v>0</v>
      </c>
      <c r="L704" s="66"/>
      <c r="M704" s="66"/>
      <c r="N704" s="66">
        <f t="shared" si="67"/>
        <v>0</v>
      </c>
    </row>
    <row r="705" spans="1:14" ht="15.75">
      <c r="A705" s="6">
        <v>3160</v>
      </c>
      <c r="B705" s="19" t="s">
        <v>61</v>
      </c>
      <c r="C705" s="66"/>
      <c r="D705" s="66"/>
      <c r="E705" s="66">
        <f t="shared" si="64"/>
        <v>0</v>
      </c>
      <c r="F705" s="66"/>
      <c r="G705" s="66"/>
      <c r="H705" s="66">
        <f t="shared" si="65"/>
        <v>0</v>
      </c>
      <c r="I705" s="66"/>
      <c r="J705" s="66"/>
      <c r="K705" s="66">
        <f t="shared" si="66"/>
        <v>0</v>
      </c>
      <c r="L705" s="66"/>
      <c r="M705" s="66"/>
      <c r="N705" s="66">
        <f t="shared" si="67"/>
        <v>0</v>
      </c>
    </row>
    <row r="706" spans="1:14" ht="15.75">
      <c r="A706" s="17">
        <v>3200</v>
      </c>
      <c r="B706" s="20" t="s">
        <v>25</v>
      </c>
      <c r="C706" s="67">
        <f>C707+C708+C709+C710</f>
        <v>0</v>
      </c>
      <c r="D706" s="67">
        <f>D707+D708+D709+D710</f>
        <v>0</v>
      </c>
      <c r="E706" s="67">
        <f t="shared" si="64"/>
        <v>0</v>
      </c>
      <c r="F706" s="67">
        <f>F707+F708+F709+F710</f>
        <v>0</v>
      </c>
      <c r="G706" s="67">
        <f>G707+G708+G709+G710</f>
        <v>0</v>
      </c>
      <c r="H706" s="67">
        <f t="shared" si="65"/>
        <v>0</v>
      </c>
      <c r="I706" s="67">
        <f>I707+I708+I709+I710</f>
        <v>0</v>
      </c>
      <c r="J706" s="67">
        <f>J707+J708+J709+J710</f>
        <v>0</v>
      </c>
      <c r="K706" s="67">
        <f t="shared" si="66"/>
        <v>0</v>
      </c>
      <c r="L706" s="67">
        <f>L707+L708+L709+L710</f>
        <v>0</v>
      </c>
      <c r="M706" s="67">
        <f>M707+M708+M709+M710</f>
        <v>0</v>
      </c>
      <c r="N706" s="67">
        <f t="shared" si="67"/>
        <v>0</v>
      </c>
    </row>
    <row r="707" spans="1:14" ht="30">
      <c r="A707" s="6">
        <v>3210</v>
      </c>
      <c r="B707" s="19" t="s">
        <v>26</v>
      </c>
      <c r="C707" s="66"/>
      <c r="D707" s="66"/>
      <c r="E707" s="66">
        <f t="shared" si="64"/>
        <v>0</v>
      </c>
      <c r="F707" s="66"/>
      <c r="G707" s="66"/>
      <c r="H707" s="66">
        <f t="shared" si="65"/>
        <v>0</v>
      </c>
      <c r="I707" s="66"/>
      <c r="J707" s="66"/>
      <c r="K707" s="66">
        <f t="shared" si="66"/>
        <v>0</v>
      </c>
      <c r="L707" s="66"/>
      <c r="M707" s="66"/>
      <c r="N707" s="66">
        <f t="shared" si="67"/>
        <v>0</v>
      </c>
    </row>
    <row r="708" spans="1:14" ht="30">
      <c r="A708" s="6">
        <v>3220</v>
      </c>
      <c r="B708" s="19" t="s">
        <v>62</v>
      </c>
      <c r="C708" s="66"/>
      <c r="D708" s="66"/>
      <c r="E708" s="66">
        <f t="shared" si="64"/>
        <v>0</v>
      </c>
      <c r="F708" s="66"/>
      <c r="G708" s="66"/>
      <c r="H708" s="66">
        <f t="shared" si="65"/>
        <v>0</v>
      </c>
      <c r="I708" s="66"/>
      <c r="J708" s="66"/>
      <c r="K708" s="66">
        <f t="shared" si="66"/>
        <v>0</v>
      </c>
      <c r="L708" s="66"/>
      <c r="M708" s="66"/>
      <c r="N708" s="66">
        <f t="shared" si="67"/>
        <v>0</v>
      </c>
    </row>
    <row r="709" spans="1:14" ht="30">
      <c r="A709" s="6">
        <v>3230</v>
      </c>
      <c r="B709" s="19" t="s">
        <v>63</v>
      </c>
      <c r="C709" s="66"/>
      <c r="D709" s="66"/>
      <c r="E709" s="66">
        <f t="shared" si="64"/>
        <v>0</v>
      </c>
      <c r="F709" s="66"/>
      <c r="G709" s="66"/>
      <c r="H709" s="66">
        <f t="shared" si="65"/>
        <v>0</v>
      </c>
      <c r="I709" s="66"/>
      <c r="J709" s="66"/>
      <c r="K709" s="66">
        <f t="shared" si="66"/>
        <v>0</v>
      </c>
      <c r="L709" s="66"/>
      <c r="M709" s="66"/>
      <c r="N709" s="66">
        <f t="shared" si="67"/>
        <v>0</v>
      </c>
    </row>
    <row r="710" spans="1:14" ht="15.75">
      <c r="A710" s="6">
        <v>3240</v>
      </c>
      <c r="B710" s="19" t="s">
        <v>27</v>
      </c>
      <c r="C710" s="66"/>
      <c r="D710" s="66"/>
      <c r="E710" s="66">
        <f t="shared" si="64"/>
        <v>0</v>
      </c>
      <c r="F710" s="66"/>
      <c r="G710" s="66"/>
      <c r="H710" s="66">
        <f t="shared" si="65"/>
        <v>0</v>
      </c>
      <c r="I710" s="66"/>
      <c r="J710" s="66"/>
      <c r="K710" s="66">
        <f t="shared" si="66"/>
        <v>0</v>
      </c>
      <c r="L710" s="66"/>
      <c r="M710" s="66"/>
      <c r="N710" s="66">
        <f t="shared" si="67"/>
        <v>0</v>
      </c>
    </row>
    <row r="711" spans="1:14" ht="15.75">
      <c r="A711" s="6"/>
      <c r="B711" s="19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</row>
    <row r="712" spans="2:14" ht="15.75">
      <c r="B712" s="150" t="s">
        <v>119</v>
      </c>
      <c r="C712" s="150"/>
      <c r="D712" s="150"/>
      <c r="E712" s="150"/>
      <c r="F712" s="150"/>
      <c r="G712" s="150"/>
      <c r="H712" s="150"/>
      <c r="I712" s="150"/>
      <c r="J712" s="150"/>
      <c r="K712" s="150" t="s">
        <v>120</v>
      </c>
      <c r="L712" s="150"/>
      <c r="M712" s="150" t="s">
        <v>121</v>
      </c>
      <c r="N712"/>
    </row>
    <row r="713" spans="2:14" ht="15.75" customHeight="1" hidden="1">
      <c r="B713" s="151"/>
      <c r="C713" s="150"/>
      <c r="D713" s="150"/>
      <c r="E713" s="150"/>
      <c r="F713" s="150"/>
      <c r="G713" s="150"/>
      <c r="H713" s="150"/>
      <c r="I713" s="150"/>
      <c r="J713" s="150"/>
      <c r="K713" s="152" t="s">
        <v>29</v>
      </c>
      <c r="L713" s="150"/>
      <c r="M713" s="150"/>
      <c r="N713"/>
    </row>
    <row r="714" spans="2:14" ht="15.75"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/>
    </row>
    <row r="715" spans="2:14" ht="15.75">
      <c r="B715" s="150" t="s">
        <v>122</v>
      </c>
      <c r="C715" s="150"/>
      <c r="D715" s="150"/>
      <c r="E715" s="150"/>
      <c r="F715" s="150"/>
      <c r="G715" s="150"/>
      <c r="H715" s="150"/>
      <c r="I715" s="150"/>
      <c r="J715" s="150"/>
      <c r="K715" s="150" t="s">
        <v>120</v>
      </c>
      <c r="L715" s="150"/>
      <c r="M715" s="150" t="s">
        <v>123</v>
      </c>
      <c r="N715"/>
    </row>
    <row r="716" spans="2:14" ht="15.75">
      <c r="B716" s="150"/>
      <c r="C716" s="150"/>
      <c r="D716" s="150"/>
      <c r="E716" s="150"/>
      <c r="F716" s="150"/>
      <c r="G716" s="150"/>
      <c r="H716" s="150"/>
      <c r="I716" s="150"/>
      <c r="J716" s="150"/>
      <c r="K716" s="152" t="s">
        <v>29</v>
      </c>
      <c r="L716" s="150"/>
      <c r="M716" s="150"/>
      <c r="N716"/>
    </row>
    <row r="717" ht="15.75">
      <c r="I717" s="4"/>
    </row>
    <row r="721" spans="1:2" ht="15.75">
      <c r="A721" s="41"/>
      <c r="B721" s="42"/>
    </row>
    <row r="722" spans="1:2" ht="15.75">
      <c r="A722" s="41"/>
      <c r="B722" s="42"/>
    </row>
    <row r="723" spans="1:2" ht="15.75">
      <c r="A723" s="1"/>
      <c r="B723"/>
    </row>
    <row r="724" spans="1:2" ht="15.75">
      <c r="A724" s="1"/>
      <c r="B724"/>
    </row>
    <row r="725" spans="1:2" ht="15.75">
      <c r="A725" s="1"/>
      <c r="B725"/>
    </row>
    <row r="726" spans="1:2" ht="15.75">
      <c r="A726" s="1"/>
      <c r="B726"/>
    </row>
    <row r="727" spans="1:2" ht="15.75">
      <c r="A727" s="41"/>
      <c r="B727" s="42"/>
    </row>
    <row r="728" spans="1:2" ht="15.75">
      <c r="A728" s="1"/>
      <c r="B728"/>
    </row>
    <row r="729" spans="1:2" ht="15.75">
      <c r="A729" s="1"/>
      <c r="B729"/>
    </row>
    <row r="730" spans="1:2" ht="15.75">
      <c r="A730" s="1"/>
      <c r="B730"/>
    </row>
    <row r="731" spans="1:2" ht="15.75">
      <c r="A731" s="1"/>
      <c r="B731"/>
    </row>
    <row r="732" spans="1:2" ht="15.75">
      <c r="A732" s="1"/>
      <c r="B732"/>
    </row>
    <row r="733" spans="1:2" ht="15.75">
      <c r="A733" s="1"/>
      <c r="B733"/>
    </row>
    <row r="734" spans="1:2" ht="15.75">
      <c r="A734" s="1"/>
      <c r="B734"/>
    </row>
    <row r="735" spans="1:2" ht="15.75">
      <c r="A735" s="1"/>
      <c r="B735"/>
    </row>
    <row r="736" spans="1:2" ht="15.75">
      <c r="A736" s="1"/>
      <c r="B736"/>
    </row>
    <row r="737" spans="1:2" ht="15.75">
      <c r="A737" s="1"/>
      <c r="B737"/>
    </row>
    <row r="738" spans="1:2" ht="15.75">
      <c r="A738" s="1"/>
      <c r="B738"/>
    </row>
    <row r="739" spans="1:2" ht="15.75">
      <c r="A739" s="1"/>
      <c r="B739"/>
    </row>
    <row r="740" spans="1:2" ht="15.75">
      <c r="A740" s="1"/>
      <c r="B740"/>
    </row>
    <row r="741" spans="1:2" ht="15.75">
      <c r="A741" s="1"/>
      <c r="B741"/>
    </row>
    <row r="742" spans="1:2" ht="15.75">
      <c r="A742" s="1"/>
      <c r="B742"/>
    </row>
    <row r="743" spans="1:2" ht="15.75">
      <c r="A743" s="41"/>
      <c r="B743" s="42"/>
    </row>
    <row r="744" spans="1:2" ht="15.75">
      <c r="A744" s="1"/>
      <c r="B744"/>
    </row>
    <row r="745" spans="1:2" ht="15.75">
      <c r="A745" s="1"/>
      <c r="B745"/>
    </row>
    <row r="746" spans="1:2" ht="15.75">
      <c r="A746" s="41"/>
      <c r="B746" s="42"/>
    </row>
    <row r="747" spans="1:2" ht="15.75">
      <c r="A747" s="1"/>
      <c r="B747"/>
    </row>
    <row r="748" spans="1:2" ht="15.75">
      <c r="A748" s="1"/>
      <c r="B748"/>
    </row>
    <row r="749" spans="1:2" ht="15.75">
      <c r="A749" s="1"/>
      <c r="B749"/>
    </row>
    <row r="750" spans="1:2" ht="15.75">
      <c r="A750" s="41"/>
      <c r="B750" s="42"/>
    </row>
    <row r="751" spans="1:2" ht="15.75">
      <c r="A751" s="1"/>
      <c r="B751"/>
    </row>
    <row r="752" spans="1:2" ht="15.75">
      <c r="A752" s="1"/>
      <c r="B752"/>
    </row>
    <row r="753" spans="1:2" ht="15.75">
      <c r="A753" s="1"/>
      <c r="B753"/>
    </row>
    <row r="754" spans="1:2" ht="15.75">
      <c r="A754" s="41"/>
      <c r="B754" s="42"/>
    </row>
    <row r="755" spans="1:2" ht="15.75">
      <c r="A755" s="41"/>
      <c r="B755" s="42"/>
    </row>
    <row r="756" spans="1:2" ht="15.75">
      <c r="A756" s="41"/>
      <c r="B756" s="42"/>
    </row>
    <row r="757" spans="1:2" ht="15.75">
      <c r="A757" s="41"/>
      <c r="B757" s="42"/>
    </row>
    <row r="758" spans="1:2" ht="15.75">
      <c r="A758" s="1"/>
      <c r="B758"/>
    </row>
    <row r="759" spans="1:2" ht="15.75">
      <c r="A759" s="1"/>
      <c r="B759"/>
    </row>
    <row r="760" spans="1:2" ht="15.75">
      <c r="A760" s="1"/>
      <c r="B760"/>
    </row>
    <row r="761" spans="1:2" ht="15.75">
      <c r="A761" s="1"/>
      <c r="B761"/>
    </row>
    <row r="762" spans="1:2" ht="15.75">
      <c r="A762" s="1"/>
      <c r="B762"/>
    </row>
    <row r="763" spans="1:2" ht="15.75">
      <c r="A763" s="1"/>
      <c r="B763"/>
    </row>
    <row r="764" spans="1:2" ht="15.75">
      <c r="A764" s="1"/>
      <c r="B764"/>
    </row>
    <row r="765" spans="1:2" ht="15.75">
      <c r="A765" s="1"/>
      <c r="B765"/>
    </row>
    <row r="766" spans="1:2" ht="15.75">
      <c r="A766" s="1"/>
      <c r="B766"/>
    </row>
    <row r="767" spans="1:2" ht="15.75">
      <c r="A767" s="1"/>
      <c r="B767"/>
    </row>
    <row r="768" spans="1:2" ht="15.75">
      <c r="A768" s="1"/>
      <c r="B768"/>
    </row>
    <row r="769" spans="1:2" ht="15.75">
      <c r="A769" s="1"/>
      <c r="B769"/>
    </row>
    <row r="770" spans="1:2" ht="15.75">
      <c r="A770" s="1"/>
      <c r="B770"/>
    </row>
    <row r="771" spans="1:2" ht="15.75">
      <c r="A771" s="41"/>
      <c r="B771" s="42"/>
    </row>
    <row r="772" spans="1:2" ht="15.75">
      <c r="A772" s="1"/>
      <c r="B772"/>
    </row>
    <row r="773" spans="1:2" ht="15.75">
      <c r="A773" s="1"/>
      <c r="B773"/>
    </row>
    <row r="774" spans="1:2" ht="15.75">
      <c r="A774" s="1"/>
      <c r="B774"/>
    </row>
    <row r="775" spans="1:2" ht="15.75">
      <c r="A775" s="1"/>
      <c r="B775"/>
    </row>
    <row r="776" ht="15.75">
      <c r="A776" s="1"/>
    </row>
  </sheetData>
  <sheetProtection/>
  <mergeCells count="20">
    <mergeCell ref="A8:A11"/>
    <mergeCell ref="B8:B11"/>
    <mergeCell ref="C8:E9"/>
    <mergeCell ref="F8:H9"/>
    <mergeCell ref="I8:K9"/>
    <mergeCell ref="J10:J11"/>
    <mergeCell ref="C10:C11"/>
    <mergeCell ref="K10:K11"/>
    <mergeCell ref="F10:F11"/>
    <mergeCell ref="G10:G11"/>
    <mergeCell ref="L8:N9"/>
    <mergeCell ref="D10:D11"/>
    <mergeCell ref="E10:E11"/>
    <mergeCell ref="I10:I11"/>
    <mergeCell ref="J2:N2"/>
    <mergeCell ref="B5:N5"/>
    <mergeCell ref="N10:N11"/>
    <mergeCell ref="L10:L11"/>
    <mergeCell ref="M10:M11"/>
    <mergeCell ref="H10:H1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67" r:id="rId1"/>
  <rowBreaks count="6" manualBreakCount="6">
    <brk id="36" max="13" man="1"/>
    <brk id="69" max="255" man="1"/>
    <brk id="103" max="13" man="1"/>
    <brk id="138" max="255" man="1"/>
    <brk id="171" max="13" man="1"/>
    <brk id="20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8.421875" style="128" customWidth="1"/>
    <col min="2" max="2" width="50.00390625" style="3" customWidth="1"/>
    <col min="3" max="3" width="9.140625" style="3" customWidth="1"/>
    <col min="4" max="4" width="10.7109375" style="3" customWidth="1"/>
    <col min="5" max="6" width="9.140625" style="3" customWidth="1"/>
    <col min="7" max="7" width="10.7109375" style="3" customWidth="1"/>
    <col min="8" max="9" width="9.140625" style="3" customWidth="1"/>
    <col min="10" max="10" width="10.7109375" style="3" customWidth="1"/>
    <col min="11" max="12" width="9.140625" style="3" customWidth="1"/>
    <col min="13" max="13" width="10.7109375" style="3" customWidth="1"/>
    <col min="14" max="15" width="9.140625" style="3" customWidth="1"/>
    <col min="16" max="16" width="10.7109375" style="3" customWidth="1"/>
    <col min="17" max="17" width="9.140625" style="3" customWidth="1"/>
    <col min="18" max="20" width="0" style="3" hidden="1" customWidth="1"/>
    <col min="2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20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s="2" customFormat="1" ht="114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5.75">
      <c r="A12" s="132" t="s">
        <v>79</v>
      </c>
      <c r="B12" s="96" t="s">
        <v>73</v>
      </c>
      <c r="C12" s="122">
        <f aca="true" t="shared" si="0" ref="C12:Q12">SUM(C14+C49)</f>
        <v>214.74800000000002</v>
      </c>
      <c r="D12" s="122">
        <f t="shared" si="0"/>
        <v>0</v>
      </c>
      <c r="E12" s="122">
        <f t="shared" si="0"/>
        <v>214.74800000000002</v>
      </c>
      <c r="F12" s="122">
        <f t="shared" si="0"/>
        <v>205.196</v>
      </c>
      <c r="G12" s="122">
        <f t="shared" si="0"/>
        <v>0</v>
      </c>
      <c r="H12" s="122">
        <f t="shared" si="0"/>
        <v>205.196</v>
      </c>
      <c r="I12" s="116">
        <f t="shared" si="0"/>
        <v>311.551</v>
      </c>
      <c r="J12" s="116">
        <f t="shared" si="0"/>
        <v>0</v>
      </c>
      <c r="K12" s="116">
        <f t="shared" si="0"/>
        <v>311.551</v>
      </c>
      <c r="L12" s="116">
        <f t="shared" si="0"/>
        <v>347.122</v>
      </c>
      <c r="M12" s="116">
        <f t="shared" si="0"/>
        <v>0</v>
      </c>
      <c r="N12" s="116">
        <f t="shared" si="0"/>
        <v>347.122</v>
      </c>
      <c r="O12" s="116">
        <f t="shared" si="0"/>
        <v>382.993</v>
      </c>
      <c r="P12" s="116">
        <f t="shared" si="0"/>
        <v>0</v>
      </c>
      <c r="Q12" s="116">
        <f t="shared" si="0"/>
        <v>382.993</v>
      </c>
      <c r="R12" s="102">
        <f>SUM(R14+R49)</f>
        <v>0</v>
      </c>
      <c r="S12" s="22">
        <f>SUM(S14+S49)</f>
        <v>0</v>
      </c>
      <c r="T12" s="22">
        <f>SUM(T14+T49)</f>
        <v>0</v>
      </c>
    </row>
    <row r="13" spans="1:20" ht="15.75">
      <c r="A13" s="133"/>
      <c r="B13" s="97" t="s">
        <v>0</v>
      </c>
      <c r="C13" s="125"/>
      <c r="D13" s="125"/>
      <c r="E13" s="125"/>
      <c r="F13" s="125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  <c r="R13" s="103"/>
      <c r="S13" s="25"/>
      <c r="T13" s="25"/>
    </row>
    <row r="14" spans="1:20" s="7" customFormat="1" ht="15.75">
      <c r="A14" s="134">
        <v>2000</v>
      </c>
      <c r="B14" s="98" t="s">
        <v>5</v>
      </c>
      <c r="C14" s="140">
        <f aca="true" t="shared" si="1" ref="C14:Q14">SUM(C15+C20+C36+C39+C43+C47+C48)</f>
        <v>214.74800000000002</v>
      </c>
      <c r="D14" s="140">
        <f t="shared" si="1"/>
        <v>0</v>
      </c>
      <c r="E14" s="140">
        <f t="shared" si="1"/>
        <v>214.74800000000002</v>
      </c>
      <c r="F14" s="140">
        <f t="shared" si="1"/>
        <v>205.196</v>
      </c>
      <c r="G14" s="140">
        <f t="shared" si="1"/>
        <v>0</v>
      </c>
      <c r="H14" s="140">
        <f t="shared" si="1"/>
        <v>205.196</v>
      </c>
      <c r="I14" s="141">
        <f t="shared" si="1"/>
        <v>311.551</v>
      </c>
      <c r="J14" s="141">
        <f t="shared" si="1"/>
        <v>0</v>
      </c>
      <c r="K14" s="141">
        <f t="shared" si="1"/>
        <v>311.551</v>
      </c>
      <c r="L14" s="141">
        <f t="shared" si="1"/>
        <v>347.122</v>
      </c>
      <c r="M14" s="141">
        <f t="shared" si="1"/>
        <v>0</v>
      </c>
      <c r="N14" s="141">
        <f t="shared" si="1"/>
        <v>347.122</v>
      </c>
      <c r="O14" s="141">
        <f t="shared" si="1"/>
        <v>382.993</v>
      </c>
      <c r="P14" s="141">
        <f t="shared" si="1"/>
        <v>0</v>
      </c>
      <c r="Q14" s="141">
        <f t="shared" si="1"/>
        <v>382.993</v>
      </c>
      <c r="R14" s="104">
        <f>SUM(R15+R20+R36+R39+R43+R47+R48)</f>
        <v>0</v>
      </c>
      <c r="S14" s="26">
        <f>SUM(S15+S20+S36+S39+S43+S47+S48)</f>
        <v>0</v>
      </c>
      <c r="T14" s="26">
        <f>SUM(T15+T20+T36+T39+T43+T47+T48)</f>
        <v>0</v>
      </c>
    </row>
    <row r="15" spans="1:20" s="9" customFormat="1" ht="15.75">
      <c r="A15" s="134">
        <v>2100</v>
      </c>
      <c r="B15" s="98" t="s">
        <v>33</v>
      </c>
      <c r="C15" s="140">
        <f aca="true" t="shared" si="2" ref="C15:Q15">SUM(C16+C19)</f>
        <v>214.74800000000002</v>
      </c>
      <c r="D15" s="140">
        <f t="shared" si="2"/>
        <v>0</v>
      </c>
      <c r="E15" s="140">
        <f t="shared" si="2"/>
        <v>214.74800000000002</v>
      </c>
      <c r="F15" s="140">
        <f t="shared" si="2"/>
        <v>202.196</v>
      </c>
      <c r="G15" s="140">
        <f t="shared" si="2"/>
        <v>0</v>
      </c>
      <c r="H15" s="140">
        <f t="shared" si="2"/>
        <v>202.196</v>
      </c>
      <c r="I15" s="141">
        <f t="shared" si="2"/>
        <v>308.191</v>
      </c>
      <c r="J15" s="141">
        <f t="shared" si="2"/>
        <v>0</v>
      </c>
      <c r="K15" s="141">
        <f t="shared" si="2"/>
        <v>308.191</v>
      </c>
      <c r="L15" s="141">
        <f t="shared" si="2"/>
        <v>343.49</v>
      </c>
      <c r="M15" s="141">
        <f t="shared" si="2"/>
        <v>0</v>
      </c>
      <c r="N15" s="141">
        <f t="shared" si="2"/>
        <v>343.49</v>
      </c>
      <c r="O15" s="141">
        <f t="shared" si="2"/>
        <v>379.161</v>
      </c>
      <c r="P15" s="141">
        <f t="shared" si="2"/>
        <v>0</v>
      </c>
      <c r="Q15" s="141">
        <f t="shared" si="2"/>
        <v>379.161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s="10" customFormat="1" ht="15.75">
      <c r="A16" s="135">
        <v>2110</v>
      </c>
      <c r="B16" s="99" t="s">
        <v>34</v>
      </c>
      <c r="C16" s="142">
        <f aca="true" t="shared" si="3" ref="C16:Q16">SUM(C17+C18)</f>
        <v>157.122</v>
      </c>
      <c r="D16" s="142">
        <f t="shared" si="3"/>
        <v>0</v>
      </c>
      <c r="E16" s="142">
        <f t="shared" si="3"/>
        <v>157.122</v>
      </c>
      <c r="F16" s="142">
        <f>SUM(F17+F18)</f>
        <v>148.347</v>
      </c>
      <c r="G16" s="142">
        <f t="shared" si="3"/>
        <v>0</v>
      </c>
      <c r="H16" s="142">
        <f t="shared" si="3"/>
        <v>148.347</v>
      </c>
      <c r="I16" s="143">
        <f t="shared" si="3"/>
        <v>226.112</v>
      </c>
      <c r="J16" s="143">
        <f t="shared" si="3"/>
        <v>0</v>
      </c>
      <c r="K16" s="143">
        <f t="shared" si="3"/>
        <v>226.112</v>
      </c>
      <c r="L16" s="143">
        <f t="shared" si="3"/>
        <v>252.01</v>
      </c>
      <c r="M16" s="143">
        <f t="shared" si="3"/>
        <v>0</v>
      </c>
      <c r="N16" s="143">
        <f t="shared" si="3"/>
        <v>252.01</v>
      </c>
      <c r="O16" s="143">
        <f t="shared" si="3"/>
        <v>278.181</v>
      </c>
      <c r="P16" s="143">
        <f t="shared" si="3"/>
        <v>0</v>
      </c>
      <c r="Q16" s="143">
        <f t="shared" si="3"/>
        <v>278.181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.75">
      <c r="A17" s="135">
        <v>2111</v>
      </c>
      <c r="B17" s="99" t="s">
        <v>6</v>
      </c>
      <c r="C17" s="142">
        <v>157.122</v>
      </c>
      <c r="D17" s="142"/>
      <c r="E17" s="142">
        <f>SUM(C17+D17)</f>
        <v>157.122</v>
      </c>
      <c r="F17" s="142">
        <v>148.347</v>
      </c>
      <c r="G17" s="142"/>
      <c r="H17" s="142">
        <f>SUM(F17+G17)</f>
        <v>148.347</v>
      </c>
      <c r="I17" s="143">
        <v>226.112</v>
      </c>
      <c r="J17" s="143"/>
      <c r="K17" s="143">
        <f>SUM(I17+J17)</f>
        <v>226.112</v>
      </c>
      <c r="L17" s="143">
        <v>252.01</v>
      </c>
      <c r="M17" s="143">
        <f>J17*108.1%</f>
        <v>0</v>
      </c>
      <c r="N17" s="143">
        <f>SUM(L17+M17)</f>
        <v>252.01</v>
      </c>
      <c r="O17" s="143">
        <v>278.181</v>
      </c>
      <c r="P17" s="143">
        <f>M17*105.5%</f>
        <v>0</v>
      </c>
      <c r="Q17" s="143">
        <f>SUM(O17+P17)</f>
        <v>278.181</v>
      </c>
      <c r="R17" s="103"/>
      <c r="S17" s="25">
        <f>R17*108.1%</f>
        <v>0</v>
      </c>
      <c r="T17" s="25">
        <f>S17*105.5%</f>
        <v>0</v>
      </c>
    </row>
    <row r="18" spans="1:20" s="10" customFormat="1" ht="15.75">
      <c r="A18" s="135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  <c r="R18" s="105"/>
      <c r="S18" s="81"/>
      <c r="T18" s="81"/>
    </row>
    <row r="19" spans="1:20" s="10" customFormat="1" ht="15.75">
      <c r="A19" s="135">
        <v>2120</v>
      </c>
      <c r="B19" s="99" t="s">
        <v>36</v>
      </c>
      <c r="C19" s="142">
        <v>57.626</v>
      </c>
      <c r="D19" s="142"/>
      <c r="E19" s="142">
        <f>SUM(C19+D19)</f>
        <v>57.626</v>
      </c>
      <c r="F19" s="142">
        <v>53.849</v>
      </c>
      <c r="G19" s="142"/>
      <c r="H19" s="142">
        <f>SUM(F19+G19)</f>
        <v>53.849</v>
      </c>
      <c r="I19" s="143">
        <v>82.079</v>
      </c>
      <c r="J19" s="143"/>
      <c r="K19" s="143">
        <f>SUM(I19+J19)</f>
        <v>82.079</v>
      </c>
      <c r="L19" s="143">
        <v>91.48</v>
      </c>
      <c r="M19" s="143">
        <f>J19*108.1%</f>
        <v>0</v>
      </c>
      <c r="N19" s="143">
        <f>SUM(L19+M19)</f>
        <v>91.48</v>
      </c>
      <c r="O19" s="143">
        <v>100.98</v>
      </c>
      <c r="P19" s="143">
        <f>M19*105.5%</f>
        <v>0</v>
      </c>
      <c r="Q19" s="143">
        <f>SUM(O19+P19)</f>
        <v>100.98</v>
      </c>
      <c r="R19" s="105"/>
      <c r="S19" s="25">
        <f>R19*108.1%</f>
        <v>0</v>
      </c>
      <c r="T19" s="25">
        <f>S19*105.5%</f>
        <v>0</v>
      </c>
    </row>
    <row r="20" spans="1:20" ht="15.75">
      <c r="A20" s="134">
        <v>2200</v>
      </c>
      <c r="B20" s="98" t="s">
        <v>37</v>
      </c>
      <c r="C20" s="140">
        <f>SUM(C21+C22+C23+C24+C25+C26+C27+C33)</f>
        <v>0</v>
      </c>
      <c r="D20" s="140">
        <f aca="true" t="shared" si="4" ref="D20:Q20">SUM(D21+D22+D23+D24+D25+D26+D27+D33)</f>
        <v>0</v>
      </c>
      <c r="E20" s="140">
        <f t="shared" si="4"/>
        <v>0</v>
      </c>
      <c r="F20" s="140">
        <f t="shared" si="4"/>
        <v>3</v>
      </c>
      <c r="G20" s="140">
        <f t="shared" si="4"/>
        <v>0</v>
      </c>
      <c r="H20" s="140">
        <f t="shared" si="4"/>
        <v>3</v>
      </c>
      <c r="I20" s="141">
        <f t="shared" si="4"/>
        <v>3.36</v>
      </c>
      <c r="J20" s="141">
        <f t="shared" si="4"/>
        <v>0</v>
      </c>
      <c r="K20" s="141">
        <f t="shared" si="4"/>
        <v>3.36</v>
      </c>
      <c r="L20" s="141">
        <f t="shared" si="4"/>
        <v>3.632</v>
      </c>
      <c r="M20" s="141">
        <f t="shared" si="4"/>
        <v>0</v>
      </c>
      <c r="N20" s="141">
        <f t="shared" si="4"/>
        <v>3.632</v>
      </c>
      <c r="O20" s="141">
        <f t="shared" si="4"/>
        <v>3.832</v>
      </c>
      <c r="P20" s="141">
        <f t="shared" si="4"/>
        <v>0</v>
      </c>
      <c r="Q20" s="141">
        <f t="shared" si="4"/>
        <v>3.832</v>
      </c>
      <c r="R20" s="106">
        <f>SUM(R21+R22+R23+R24+R25+R26+R27+R33)</f>
        <v>0</v>
      </c>
      <c r="S20" s="23">
        <f>SUM(S21+S22+S23+S24+S25+S26+S27+S33)</f>
        <v>0</v>
      </c>
      <c r="T20" s="23">
        <f>SUM(T21+T22+T23+T24+T25+T26+T27+T33)</f>
        <v>0</v>
      </c>
    </row>
    <row r="21" spans="1:20" ht="15.75">
      <c r="A21" s="135">
        <v>2210</v>
      </c>
      <c r="B21" s="99" t="s">
        <v>38</v>
      </c>
      <c r="C21" s="142">
        <v>0</v>
      </c>
      <c r="D21" s="142">
        <v>0</v>
      </c>
      <c r="E21" s="142">
        <f aca="true" t="shared" si="5" ref="E21:E32">SUM(C21+D21)</f>
        <v>0</v>
      </c>
      <c r="F21" s="142">
        <v>3</v>
      </c>
      <c r="G21" s="142">
        <v>0</v>
      </c>
      <c r="H21" s="142">
        <f aca="true" t="shared" si="6" ref="H21:H32">SUM(F21+G21)</f>
        <v>3</v>
      </c>
      <c r="I21" s="143">
        <v>3.36</v>
      </c>
      <c r="J21" s="143">
        <v>0</v>
      </c>
      <c r="K21" s="143">
        <f aca="true" t="shared" si="7" ref="K21:K32">SUM(I21+J21)</f>
        <v>3.36</v>
      </c>
      <c r="L21" s="143">
        <v>3.632</v>
      </c>
      <c r="M21" s="143">
        <f aca="true" t="shared" si="8" ref="L21:M48">J21*108.1%</f>
        <v>0</v>
      </c>
      <c r="N21" s="143">
        <f aca="true" t="shared" si="9" ref="N21:N26">SUM(L21+M21)</f>
        <v>3.632</v>
      </c>
      <c r="O21" s="143">
        <v>3.832</v>
      </c>
      <c r="P21" s="143">
        <f aca="true" t="shared" si="10" ref="O21:P48">M21*105.5%</f>
        <v>0</v>
      </c>
      <c r="Q21" s="143">
        <f aca="true" t="shared" si="11" ref="Q21:Q32">SUM(O21+P21)</f>
        <v>3.832</v>
      </c>
      <c r="R21" s="103"/>
      <c r="S21" s="25">
        <f aca="true" t="shared" si="12" ref="S21:S48">R21*108.1%</f>
        <v>0</v>
      </c>
      <c r="T21" s="25">
        <f aca="true" t="shared" si="13" ref="T21:T48">S21*105.5%</f>
        <v>0</v>
      </c>
    </row>
    <row r="22" spans="1:20" ht="15.75">
      <c r="A22" s="135">
        <v>2220</v>
      </c>
      <c r="B22" s="99" t="s">
        <v>39</v>
      </c>
      <c r="C22" s="142">
        <v>0</v>
      </c>
      <c r="D22" s="142"/>
      <c r="E22" s="142">
        <f t="shared" si="5"/>
        <v>0</v>
      </c>
      <c r="F22" s="142">
        <v>0</v>
      </c>
      <c r="G22" s="142"/>
      <c r="H22" s="142">
        <f t="shared" si="6"/>
        <v>0</v>
      </c>
      <c r="I22" s="143">
        <v>0</v>
      </c>
      <c r="J22" s="143"/>
      <c r="K22" s="143">
        <f t="shared" si="7"/>
        <v>0</v>
      </c>
      <c r="L22" s="143">
        <f t="shared" si="8"/>
        <v>0</v>
      </c>
      <c r="M22" s="143">
        <f t="shared" si="8"/>
        <v>0</v>
      </c>
      <c r="N22" s="143">
        <f t="shared" si="9"/>
        <v>0</v>
      </c>
      <c r="O22" s="143">
        <f t="shared" si="10"/>
        <v>0</v>
      </c>
      <c r="P22" s="143">
        <f t="shared" si="10"/>
        <v>0</v>
      </c>
      <c r="Q22" s="143">
        <f t="shared" si="11"/>
        <v>0</v>
      </c>
      <c r="R22" s="103"/>
      <c r="S22" s="25">
        <f t="shared" si="12"/>
        <v>0</v>
      </c>
      <c r="T22" s="25">
        <f t="shared" si="13"/>
        <v>0</v>
      </c>
    </row>
    <row r="23" spans="1:20" ht="15.75">
      <c r="A23" s="135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  <c r="R23" s="103"/>
      <c r="S23" s="25">
        <f t="shared" si="12"/>
        <v>0</v>
      </c>
      <c r="T23" s="25">
        <f t="shared" si="13"/>
        <v>0</v>
      </c>
    </row>
    <row r="24" spans="1:20" ht="15.75">
      <c r="A24" s="135">
        <v>2240</v>
      </c>
      <c r="B24" s="99" t="s">
        <v>8</v>
      </c>
      <c r="C24" s="142">
        <v>0</v>
      </c>
      <c r="D24" s="142">
        <v>0</v>
      </c>
      <c r="E24" s="142">
        <f t="shared" si="5"/>
        <v>0</v>
      </c>
      <c r="F24" s="142">
        <v>0</v>
      </c>
      <c r="G24" s="142">
        <v>0</v>
      </c>
      <c r="H24" s="142">
        <f t="shared" si="6"/>
        <v>0</v>
      </c>
      <c r="I24" s="143">
        <v>0</v>
      </c>
      <c r="J24" s="143"/>
      <c r="K24" s="143">
        <f t="shared" si="7"/>
        <v>0</v>
      </c>
      <c r="L24" s="143">
        <f t="shared" si="8"/>
        <v>0</v>
      </c>
      <c r="M24" s="143">
        <f t="shared" si="8"/>
        <v>0</v>
      </c>
      <c r="N24" s="143">
        <f t="shared" si="9"/>
        <v>0</v>
      </c>
      <c r="O24" s="143">
        <f t="shared" si="10"/>
        <v>0</v>
      </c>
      <c r="P24" s="143">
        <f t="shared" si="10"/>
        <v>0</v>
      </c>
      <c r="Q24" s="143">
        <f t="shared" si="11"/>
        <v>0</v>
      </c>
      <c r="R24" s="103"/>
      <c r="S24" s="25">
        <f t="shared" si="12"/>
        <v>0</v>
      </c>
      <c r="T24" s="25">
        <f t="shared" si="13"/>
        <v>0</v>
      </c>
    </row>
    <row r="25" spans="1:20" s="10" customFormat="1" ht="15.75">
      <c r="A25" s="135">
        <v>2250</v>
      </c>
      <c r="B25" s="99" t="s">
        <v>10</v>
      </c>
      <c r="C25" s="142"/>
      <c r="D25" s="142"/>
      <c r="E25" s="142">
        <f t="shared" si="5"/>
        <v>0</v>
      </c>
      <c r="F25" s="142"/>
      <c r="G25" s="142"/>
      <c r="H25" s="142">
        <f t="shared" si="6"/>
        <v>0</v>
      </c>
      <c r="I25" s="143"/>
      <c r="J25" s="143"/>
      <c r="K25" s="143">
        <f t="shared" si="7"/>
        <v>0</v>
      </c>
      <c r="L25" s="143">
        <f t="shared" si="8"/>
        <v>0</v>
      </c>
      <c r="M25" s="143">
        <f t="shared" si="8"/>
        <v>0</v>
      </c>
      <c r="N25" s="143">
        <f t="shared" si="9"/>
        <v>0</v>
      </c>
      <c r="O25" s="143">
        <f t="shared" si="10"/>
        <v>0</v>
      </c>
      <c r="P25" s="143">
        <f t="shared" si="10"/>
        <v>0</v>
      </c>
      <c r="Q25" s="143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s="10" customFormat="1" ht="15.75">
      <c r="A26" s="135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.75">
      <c r="A27" s="135">
        <v>2270</v>
      </c>
      <c r="B27" s="99" t="s">
        <v>11</v>
      </c>
      <c r="C27" s="142">
        <f>SUM(C28+C29+C30+C31+C32)</f>
        <v>0</v>
      </c>
      <c r="D27" s="142">
        <f>SUM(D28+D29+D30+D31+D32)</f>
        <v>0</v>
      </c>
      <c r="E27" s="142">
        <f>SUM(E28+E29+E30+E31+E32)</f>
        <v>0</v>
      </c>
      <c r="F27" s="142">
        <f aca="true" t="shared" si="14" ref="F27:T27">SUM(F28+F29+F30+F31+F32)</f>
        <v>0</v>
      </c>
      <c r="G27" s="142">
        <f t="shared" si="14"/>
        <v>0</v>
      </c>
      <c r="H27" s="142">
        <f t="shared" si="14"/>
        <v>0</v>
      </c>
      <c r="I27" s="143">
        <f t="shared" si="14"/>
        <v>0</v>
      </c>
      <c r="J27" s="143">
        <f t="shared" si="14"/>
        <v>0</v>
      </c>
      <c r="K27" s="143">
        <f t="shared" si="14"/>
        <v>0</v>
      </c>
      <c r="L27" s="143">
        <f t="shared" si="14"/>
        <v>0</v>
      </c>
      <c r="M27" s="143">
        <f t="shared" si="14"/>
        <v>0</v>
      </c>
      <c r="N27" s="143">
        <f t="shared" si="14"/>
        <v>0</v>
      </c>
      <c r="O27" s="143">
        <f t="shared" si="14"/>
        <v>0</v>
      </c>
      <c r="P27" s="143">
        <f t="shared" si="14"/>
        <v>0</v>
      </c>
      <c r="Q27" s="143">
        <f t="shared" si="14"/>
        <v>0</v>
      </c>
      <c r="R27" s="107">
        <f t="shared" si="14"/>
        <v>0</v>
      </c>
      <c r="S27" s="24">
        <f t="shared" si="14"/>
        <v>0</v>
      </c>
      <c r="T27" s="24">
        <f t="shared" si="14"/>
        <v>0</v>
      </c>
    </row>
    <row r="28" spans="1:20" ht="15.75">
      <c r="A28" s="135">
        <v>2271</v>
      </c>
      <c r="B28" s="99" t="s">
        <v>12</v>
      </c>
      <c r="C28" s="142">
        <v>0</v>
      </c>
      <c r="D28" s="142"/>
      <c r="E28" s="142">
        <f t="shared" si="5"/>
        <v>0</v>
      </c>
      <c r="F28" s="142">
        <v>0</v>
      </c>
      <c r="G28" s="142"/>
      <c r="H28" s="142">
        <f t="shared" si="6"/>
        <v>0</v>
      </c>
      <c r="I28" s="143">
        <v>0</v>
      </c>
      <c r="J28" s="143"/>
      <c r="K28" s="143">
        <f t="shared" si="7"/>
        <v>0</v>
      </c>
      <c r="L28" s="143">
        <f t="shared" si="8"/>
        <v>0</v>
      </c>
      <c r="M28" s="143">
        <f t="shared" si="8"/>
        <v>0</v>
      </c>
      <c r="N28" s="143">
        <f>SUM(L28+M28)</f>
        <v>0</v>
      </c>
      <c r="O28" s="143">
        <f t="shared" si="10"/>
        <v>0</v>
      </c>
      <c r="P28" s="143">
        <f t="shared" si="10"/>
        <v>0</v>
      </c>
      <c r="Q28" s="143">
        <f t="shared" si="11"/>
        <v>0</v>
      </c>
      <c r="R28" s="103"/>
      <c r="S28" s="25">
        <f t="shared" si="12"/>
        <v>0</v>
      </c>
      <c r="T28" s="25">
        <f t="shared" si="13"/>
        <v>0</v>
      </c>
    </row>
    <row r="29" spans="1:20" ht="15.75">
      <c r="A29" s="135">
        <v>2272</v>
      </c>
      <c r="B29" s="99" t="s">
        <v>41</v>
      </c>
      <c r="C29" s="142">
        <v>0</v>
      </c>
      <c r="D29" s="142"/>
      <c r="E29" s="142">
        <f t="shared" si="5"/>
        <v>0</v>
      </c>
      <c r="F29" s="142">
        <v>0</v>
      </c>
      <c r="G29" s="142"/>
      <c r="H29" s="142">
        <f t="shared" si="6"/>
        <v>0</v>
      </c>
      <c r="I29" s="143">
        <v>0</v>
      </c>
      <c r="J29" s="143"/>
      <c r="K29" s="143">
        <f t="shared" si="7"/>
        <v>0</v>
      </c>
      <c r="L29" s="143">
        <f t="shared" si="8"/>
        <v>0</v>
      </c>
      <c r="M29" s="143">
        <f t="shared" si="8"/>
        <v>0</v>
      </c>
      <c r="N29" s="143">
        <f>SUM(L29+M29)</f>
        <v>0</v>
      </c>
      <c r="O29" s="143">
        <f t="shared" si="10"/>
        <v>0</v>
      </c>
      <c r="P29" s="143">
        <f t="shared" si="10"/>
        <v>0</v>
      </c>
      <c r="Q29" s="143">
        <f t="shared" si="11"/>
        <v>0</v>
      </c>
      <c r="R29" s="103"/>
      <c r="S29" s="25">
        <f t="shared" si="12"/>
        <v>0</v>
      </c>
      <c r="T29" s="25">
        <f t="shared" si="13"/>
        <v>0</v>
      </c>
    </row>
    <row r="30" spans="1:20" ht="15.75">
      <c r="A30" s="135">
        <v>2273</v>
      </c>
      <c r="B30" s="99" t="s">
        <v>13</v>
      </c>
      <c r="C30" s="142">
        <v>0</v>
      </c>
      <c r="D30" s="142"/>
      <c r="E30" s="142">
        <f t="shared" si="5"/>
        <v>0</v>
      </c>
      <c r="F30" s="142">
        <v>0</v>
      </c>
      <c r="G30" s="142"/>
      <c r="H30" s="142">
        <f t="shared" si="6"/>
        <v>0</v>
      </c>
      <c r="I30" s="143">
        <v>0</v>
      </c>
      <c r="J30" s="143"/>
      <c r="K30" s="143">
        <f t="shared" si="7"/>
        <v>0</v>
      </c>
      <c r="L30" s="143">
        <f t="shared" si="8"/>
        <v>0</v>
      </c>
      <c r="M30" s="143">
        <f t="shared" si="8"/>
        <v>0</v>
      </c>
      <c r="N30" s="143">
        <f>SUM(L30+M30)</f>
        <v>0</v>
      </c>
      <c r="O30" s="143">
        <f t="shared" si="10"/>
        <v>0</v>
      </c>
      <c r="P30" s="143">
        <f t="shared" si="10"/>
        <v>0</v>
      </c>
      <c r="Q30" s="143">
        <f t="shared" si="11"/>
        <v>0</v>
      </c>
      <c r="R30" s="103"/>
      <c r="S30" s="25">
        <f t="shared" si="12"/>
        <v>0</v>
      </c>
      <c r="T30" s="25">
        <f t="shared" si="13"/>
        <v>0</v>
      </c>
    </row>
    <row r="31" spans="1:20" ht="15.75">
      <c r="A31" s="135">
        <v>2274</v>
      </c>
      <c r="B31" s="99" t="s">
        <v>14</v>
      </c>
      <c r="C31" s="142">
        <v>0</v>
      </c>
      <c r="D31" s="142"/>
      <c r="E31" s="142">
        <f t="shared" si="5"/>
        <v>0</v>
      </c>
      <c r="F31" s="142">
        <v>0</v>
      </c>
      <c r="G31" s="142"/>
      <c r="H31" s="142">
        <f t="shared" si="6"/>
        <v>0</v>
      </c>
      <c r="I31" s="143">
        <v>0</v>
      </c>
      <c r="J31" s="143"/>
      <c r="K31" s="143">
        <f t="shared" si="7"/>
        <v>0</v>
      </c>
      <c r="L31" s="143">
        <f t="shared" si="8"/>
        <v>0</v>
      </c>
      <c r="M31" s="143">
        <f t="shared" si="8"/>
        <v>0</v>
      </c>
      <c r="N31" s="143">
        <f>SUM(L31+M31)</f>
        <v>0</v>
      </c>
      <c r="O31" s="143">
        <f t="shared" si="10"/>
        <v>0</v>
      </c>
      <c r="P31" s="143">
        <f t="shared" si="10"/>
        <v>0</v>
      </c>
      <c r="Q31" s="143">
        <f t="shared" si="11"/>
        <v>0</v>
      </c>
      <c r="R31" s="103"/>
      <c r="S31" s="25">
        <f t="shared" si="12"/>
        <v>0</v>
      </c>
      <c r="T31" s="25">
        <f t="shared" si="13"/>
        <v>0</v>
      </c>
    </row>
    <row r="32" spans="1:20" ht="15.75">
      <c r="A32" s="135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 t="shared" si="8"/>
        <v>0</v>
      </c>
      <c r="M32" s="143">
        <f t="shared" si="8"/>
        <v>0</v>
      </c>
      <c r="N32" s="143">
        <f>SUM(L32+M32)</f>
        <v>0</v>
      </c>
      <c r="O32" s="143">
        <f t="shared" si="10"/>
        <v>0</v>
      </c>
      <c r="P32" s="143">
        <f t="shared" si="10"/>
        <v>0</v>
      </c>
      <c r="Q32" s="143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s="10" customFormat="1" ht="30">
      <c r="A33" s="135">
        <v>2280</v>
      </c>
      <c r="B33" s="100" t="s">
        <v>16</v>
      </c>
      <c r="C33" s="142">
        <f aca="true" t="shared" si="15" ref="C33:T33">SUM(C34+C35)</f>
        <v>0</v>
      </c>
      <c r="D33" s="142">
        <f t="shared" si="15"/>
        <v>0</v>
      </c>
      <c r="E33" s="142">
        <f t="shared" si="15"/>
        <v>0</v>
      </c>
      <c r="F33" s="142">
        <f t="shared" si="15"/>
        <v>0</v>
      </c>
      <c r="G33" s="142">
        <f t="shared" si="15"/>
        <v>0</v>
      </c>
      <c r="H33" s="142">
        <f t="shared" si="15"/>
        <v>0</v>
      </c>
      <c r="I33" s="143">
        <f t="shared" si="15"/>
        <v>0</v>
      </c>
      <c r="J33" s="143">
        <f t="shared" si="15"/>
        <v>0</v>
      </c>
      <c r="K33" s="143">
        <f t="shared" si="15"/>
        <v>0</v>
      </c>
      <c r="L33" s="143">
        <f t="shared" si="15"/>
        <v>0</v>
      </c>
      <c r="M33" s="143">
        <f t="shared" si="15"/>
        <v>0</v>
      </c>
      <c r="N33" s="143">
        <f t="shared" si="15"/>
        <v>0</v>
      </c>
      <c r="O33" s="143">
        <f t="shared" si="15"/>
        <v>0</v>
      </c>
      <c r="P33" s="143">
        <f t="shared" si="15"/>
        <v>0</v>
      </c>
      <c r="Q33" s="143">
        <f t="shared" si="15"/>
        <v>0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s="10" customFormat="1" ht="30">
      <c r="A34" s="135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s="10" customFormat="1" ht="30">
      <c r="A35" s="135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f>F35*112%</f>
        <v>0</v>
      </c>
      <c r="J35" s="143"/>
      <c r="K35" s="143">
        <f>SUM(I35+J35)</f>
        <v>0</v>
      </c>
      <c r="L35" s="143">
        <f t="shared" si="8"/>
        <v>0</v>
      </c>
      <c r="M35" s="143">
        <f t="shared" si="8"/>
        <v>0</v>
      </c>
      <c r="N35" s="143">
        <f>SUM(L35+M35)</f>
        <v>0</v>
      </c>
      <c r="O35" s="143">
        <f t="shared" si="10"/>
        <v>0</v>
      </c>
      <c r="P35" s="143">
        <f t="shared" si="10"/>
        <v>0</v>
      </c>
      <c r="Q35" s="143">
        <f>SUM(O35+P35)</f>
        <v>0</v>
      </c>
      <c r="R35" s="105"/>
      <c r="S35" s="25">
        <f t="shared" si="12"/>
        <v>0</v>
      </c>
      <c r="T35" s="25">
        <f t="shared" si="13"/>
        <v>0</v>
      </c>
    </row>
    <row r="36" spans="1:20" s="9" customFormat="1" ht="15.75">
      <c r="A36" s="134">
        <v>2400</v>
      </c>
      <c r="B36" s="98" t="s">
        <v>43</v>
      </c>
      <c r="C36" s="140">
        <f aca="true" t="shared" si="16" ref="C36:T36">SUM(C37+C38)</f>
        <v>0</v>
      </c>
      <c r="D36" s="140">
        <f t="shared" si="16"/>
        <v>0</v>
      </c>
      <c r="E36" s="140">
        <f t="shared" si="16"/>
        <v>0</v>
      </c>
      <c r="F36" s="140">
        <f t="shared" si="16"/>
        <v>0</v>
      </c>
      <c r="G36" s="140">
        <f t="shared" si="16"/>
        <v>0</v>
      </c>
      <c r="H36" s="140">
        <f t="shared" si="16"/>
        <v>0</v>
      </c>
      <c r="I36" s="141">
        <f t="shared" si="16"/>
        <v>0</v>
      </c>
      <c r="J36" s="141">
        <f t="shared" si="16"/>
        <v>0</v>
      </c>
      <c r="K36" s="141">
        <f t="shared" si="16"/>
        <v>0</v>
      </c>
      <c r="L36" s="141">
        <f t="shared" si="16"/>
        <v>0</v>
      </c>
      <c r="M36" s="141">
        <f t="shared" si="16"/>
        <v>0</v>
      </c>
      <c r="N36" s="141">
        <f t="shared" si="16"/>
        <v>0</v>
      </c>
      <c r="O36" s="141">
        <f t="shared" si="16"/>
        <v>0</v>
      </c>
      <c r="P36" s="141">
        <f t="shared" si="16"/>
        <v>0</v>
      </c>
      <c r="Q36" s="141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s="10" customFormat="1" ht="15.75">
      <c r="A37" s="135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s="10" customFormat="1" ht="15.75">
      <c r="A38" s="135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s="10" customFormat="1" ht="15.75">
      <c r="A39" s="134">
        <v>2600</v>
      </c>
      <c r="B39" s="98" t="s">
        <v>46</v>
      </c>
      <c r="C39" s="140">
        <f aca="true" t="shared" si="17" ref="C39:T39">SUM(C40+C41+C42)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0</v>
      </c>
      <c r="N39" s="141">
        <f t="shared" si="17"/>
        <v>0</v>
      </c>
      <c r="O39" s="141">
        <f t="shared" si="17"/>
        <v>0</v>
      </c>
      <c r="P39" s="141">
        <f t="shared" si="17"/>
        <v>0</v>
      </c>
      <c r="Q39" s="141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30">
      <c r="A40" s="135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0">
      <c r="A41" s="135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0">
      <c r="A42" s="135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s="7" customFormat="1" ht="15.75">
      <c r="A43" s="134">
        <v>2700</v>
      </c>
      <c r="B43" s="98" t="s">
        <v>50</v>
      </c>
      <c r="C43" s="140">
        <f aca="true" t="shared" si="18" ref="C43:T43">SUM(C44+C45+C46)</f>
        <v>0</v>
      </c>
      <c r="D43" s="140">
        <f t="shared" si="18"/>
        <v>0</v>
      </c>
      <c r="E43" s="140">
        <f t="shared" si="18"/>
        <v>0</v>
      </c>
      <c r="F43" s="140">
        <f t="shared" si="18"/>
        <v>0</v>
      </c>
      <c r="G43" s="140">
        <f t="shared" si="18"/>
        <v>0</v>
      </c>
      <c r="H43" s="140">
        <f t="shared" si="18"/>
        <v>0</v>
      </c>
      <c r="I43" s="141">
        <f>F43*112%</f>
        <v>0</v>
      </c>
      <c r="J43" s="141">
        <f t="shared" si="18"/>
        <v>0</v>
      </c>
      <c r="K43" s="141">
        <f t="shared" si="18"/>
        <v>0</v>
      </c>
      <c r="L43" s="141">
        <f t="shared" si="18"/>
        <v>0</v>
      </c>
      <c r="M43" s="141">
        <f t="shared" si="18"/>
        <v>0</v>
      </c>
      <c r="N43" s="141">
        <f t="shared" si="18"/>
        <v>0</v>
      </c>
      <c r="O43" s="141">
        <f t="shared" si="18"/>
        <v>0</v>
      </c>
      <c r="P43" s="141">
        <f t="shared" si="18"/>
        <v>0</v>
      </c>
      <c r="Q43" s="141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s="9" customFormat="1" ht="15.75">
      <c r="A44" s="135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s="10" customFormat="1" ht="15.75">
      <c r="A45" s="135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s="10" customFormat="1" ht="15.75">
      <c r="A46" s="135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s="10" customFormat="1" ht="15.75">
      <c r="A47" s="134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0</v>
      </c>
      <c r="G47" s="140"/>
      <c r="H47" s="142">
        <f>SUM(F47+G47)</f>
        <v>0</v>
      </c>
      <c r="I47" s="141">
        <f>F47*112%</f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  <c r="R47" s="105"/>
      <c r="S47" s="25">
        <f t="shared" si="12"/>
        <v>0</v>
      </c>
      <c r="T47" s="25">
        <f t="shared" si="13"/>
        <v>0</v>
      </c>
    </row>
    <row r="48" spans="1:20" s="10" customFormat="1" ht="15.75">
      <c r="A48" s="134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5.75">
      <c r="A49" s="134">
        <v>3000</v>
      </c>
      <c r="B49" s="98" t="s">
        <v>20</v>
      </c>
      <c r="C49" s="140">
        <f aca="true" t="shared" si="19" ref="C49:Q49">SUM(C50+C64)</f>
        <v>0</v>
      </c>
      <c r="D49" s="140">
        <f t="shared" si="19"/>
        <v>0</v>
      </c>
      <c r="E49" s="140">
        <f t="shared" si="19"/>
        <v>0</v>
      </c>
      <c r="F49" s="140">
        <f t="shared" si="19"/>
        <v>0</v>
      </c>
      <c r="G49" s="140">
        <f t="shared" si="19"/>
        <v>0</v>
      </c>
      <c r="H49" s="140">
        <f t="shared" si="19"/>
        <v>0</v>
      </c>
      <c r="I49" s="141">
        <f t="shared" si="19"/>
        <v>0</v>
      </c>
      <c r="J49" s="141">
        <f t="shared" si="19"/>
        <v>0</v>
      </c>
      <c r="K49" s="141">
        <f t="shared" si="19"/>
        <v>0</v>
      </c>
      <c r="L49" s="141">
        <f t="shared" si="19"/>
        <v>0</v>
      </c>
      <c r="M49" s="141">
        <f t="shared" si="19"/>
        <v>0</v>
      </c>
      <c r="N49" s="141">
        <f t="shared" si="19"/>
        <v>0</v>
      </c>
      <c r="O49" s="141">
        <f t="shared" si="19"/>
        <v>0</v>
      </c>
      <c r="P49" s="141">
        <f t="shared" si="19"/>
        <v>0</v>
      </c>
      <c r="Q49" s="141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s="10" customFormat="1" ht="15.75">
      <c r="A50" s="134">
        <v>3100</v>
      </c>
      <c r="B50" s="98" t="s">
        <v>52</v>
      </c>
      <c r="C50" s="140">
        <f aca="true" t="shared" si="20" ref="C50:Q50">SUM(C51+C52+C55+C58+C62+C63)</f>
        <v>0</v>
      </c>
      <c r="D50" s="140">
        <f t="shared" si="20"/>
        <v>0</v>
      </c>
      <c r="E50" s="140">
        <f t="shared" si="20"/>
        <v>0</v>
      </c>
      <c r="F50" s="140">
        <f t="shared" si="20"/>
        <v>0</v>
      </c>
      <c r="G50" s="140">
        <f t="shared" si="20"/>
        <v>0</v>
      </c>
      <c r="H50" s="140">
        <f t="shared" si="20"/>
        <v>0</v>
      </c>
      <c r="I50" s="141">
        <f t="shared" si="20"/>
        <v>0</v>
      </c>
      <c r="J50" s="141">
        <f t="shared" si="20"/>
        <v>0</v>
      </c>
      <c r="K50" s="141">
        <f t="shared" si="20"/>
        <v>0</v>
      </c>
      <c r="L50" s="141">
        <f t="shared" si="20"/>
        <v>0</v>
      </c>
      <c r="M50" s="141">
        <f t="shared" si="20"/>
        <v>0</v>
      </c>
      <c r="N50" s="141">
        <f t="shared" si="20"/>
        <v>0</v>
      </c>
      <c r="O50" s="141">
        <f t="shared" si="20"/>
        <v>0</v>
      </c>
      <c r="P50" s="141">
        <f t="shared" si="20"/>
        <v>0</v>
      </c>
      <c r="Q50" s="141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0">
      <c r="A51" s="135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21" ref="L51:M68">I51*108.1%</f>
        <v>0</v>
      </c>
      <c r="M51" s="143">
        <f t="shared" si="21"/>
        <v>0</v>
      </c>
      <c r="N51" s="143">
        <f>SUM(L51+M51)</f>
        <v>0</v>
      </c>
      <c r="O51" s="143">
        <f aca="true" t="shared" si="22" ref="O51:P68">L51*105.5%</f>
        <v>0</v>
      </c>
      <c r="P51" s="143">
        <f t="shared" si="22"/>
        <v>0</v>
      </c>
      <c r="Q51" s="143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.75">
      <c r="A52" s="135">
        <v>3120</v>
      </c>
      <c r="B52" s="100" t="s">
        <v>21</v>
      </c>
      <c r="C52" s="142">
        <f aca="true" t="shared" si="25" ref="C52:T52">SUM(C53+C54)</f>
        <v>0</v>
      </c>
      <c r="D52" s="142">
        <f t="shared" si="25"/>
        <v>0</v>
      </c>
      <c r="E52" s="142">
        <f t="shared" si="25"/>
        <v>0</v>
      </c>
      <c r="F52" s="142">
        <f t="shared" si="25"/>
        <v>0</v>
      </c>
      <c r="G52" s="142">
        <f t="shared" si="25"/>
        <v>0</v>
      </c>
      <c r="H52" s="142">
        <f t="shared" si="25"/>
        <v>0</v>
      </c>
      <c r="I52" s="143">
        <f t="shared" si="25"/>
        <v>0</v>
      </c>
      <c r="J52" s="143">
        <f t="shared" si="25"/>
        <v>0</v>
      </c>
      <c r="K52" s="143">
        <f t="shared" si="25"/>
        <v>0</v>
      </c>
      <c r="L52" s="143">
        <f t="shared" si="25"/>
        <v>0</v>
      </c>
      <c r="M52" s="143">
        <f t="shared" si="25"/>
        <v>0</v>
      </c>
      <c r="N52" s="143">
        <f t="shared" si="25"/>
        <v>0</v>
      </c>
      <c r="O52" s="143">
        <f t="shared" si="25"/>
        <v>0</v>
      </c>
      <c r="P52" s="143">
        <f t="shared" si="25"/>
        <v>0</v>
      </c>
      <c r="Q52" s="143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.75">
      <c r="A53" s="135">
        <v>3121</v>
      </c>
      <c r="B53" s="100" t="s">
        <v>54</v>
      </c>
      <c r="C53" s="142"/>
      <c r="D53" s="142"/>
      <c r="E53" s="142">
        <f aca="true" t="shared" si="26" ref="E53:E63">SUM(C53+D53)</f>
        <v>0</v>
      </c>
      <c r="F53" s="142"/>
      <c r="G53" s="142"/>
      <c r="H53" s="142">
        <f aca="true" t="shared" si="27" ref="H53:H63">SUM(F53+G53)</f>
        <v>0</v>
      </c>
      <c r="I53" s="143">
        <f>F53*112%</f>
        <v>0</v>
      </c>
      <c r="J53" s="143"/>
      <c r="K53" s="143">
        <f aca="true" t="shared" si="28" ref="K53:K63">SUM(I53+J53)</f>
        <v>0</v>
      </c>
      <c r="L53" s="143">
        <f t="shared" si="21"/>
        <v>0</v>
      </c>
      <c r="M53" s="143">
        <f t="shared" si="21"/>
        <v>0</v>
      </c>
      <c r="N53" s="143">
        <f>SUM(L53+M53)</f>
        <v>0</v>
      </c>
      <c r="O53" s="143">
        <f t="shared" si="22"/>
        <v>0</v>
      </c>
      <c r="P53" s="143">
        <f t="shared" si="22"/>
        <v>0</v>
      </c>
      <c r="Q53" s="143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15.75">
      <c r="A54" s="135">
        <v>3122</v>
      </c>
      <c r="B54" s="100" t="s">
        <v>55</v>
      </c>
      <c r="C54" s="142"/>
      <c r="D54" s="142"/>
      <c r="E54" s="142">
        <f t="shared" si="26"/>
        <v>0</v>
      </c>
      <c r="F54" s="142"/>
      <c r="G54" s="142"/>
      <c r="H54" s="142">
        <f t="shared" si="27"/>
        <v>0</v>
      </c>
      <c r="I54" s="143">
        <f>F54*112%</f>
        <v>0</v>
      </c>
      <c r="J54" s="143"/>
      <c r="K54" s="143">
        <f t="shared" si="28"/>
        <v>0</v>
      </c>
      <c r="L54" s="143">
        <f t="shared" si="21"/>
        <v>0</v>
      </c>
      <c r="M54" s="143">
        <f t="shared" si="21"/>
        <v>0</v>
      </c>
      <c r="N54" s="143">
        <f>SUM(L54+M54)</f>
        <v>0</v>
      </c>
      <c r="O54" s="143">
        <f t="shared" si="22"/>
        <v>0</v>
      </c>
      <c r="P54" s="143">
        <f t="shared" si="22"/>
        <v>0</v>
      </c>
      <c r="Q54" s="143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.75">
      <c r="A55" s="135">
        <v>3130</v>
      </c>
      <c r="B55" s="100" t="s">
        <v>22</v>
      </c>
      <c r="C55" s="142">
        <f>SUM(C56+C57)</f>
        <v>0</v>
      </c>
      <c r="D55" s="142">
        <f aca="true" t="shared" si="30" ref="D55:T55">SUM(D56+D57)</f>
        <v>0</v>
      </c>
      <c r="E55" s="142">
        <f t="shared" si="30"/>
        <v>0</v>
      </c>
      <c r="F55" s="142">
        <f t="shared" si="30"/>
        <v>0</v>
      </c>
      <c r="G55" s="142">
        <f t="shared" si="30"/>
        <v>0</v>
      </c>
      <c r="H55" s="142">
        <f t="shared" si="30"/>
        <v>0</v>
      </c>
      <c r="I55" s="143">
        <f t="shared" si="30"/>
        <v>0</v>
      </c>
      <c r="J55" s="143">
        <f t="shared" si="30"/>
        <v>0</v>
      </c>
      <c r="K55" s="143">
        <f t="shared" si="30"/>
        <v>0</v>
      </c>
      <c r="L55" s="143">
        <f t="shared" si="30"/>
        <v>0</v>
      </c>
      <c r="M55" s="143">
        <f t="shared" si="30"/>
        <v>0</v>
      </c>
      <c r="N55" s="143">
        <f t="shared" si="30"/>
        <v>0</v>
      </c>
      <c r="O55" s="143">
        <f t="shared" si="30"/>
        <v>0</v>
      </c>
      <c r="P55" s="143">
        <f t="shared" si="30"/>
        <v>0</v>
      </c>
      <c r="Q55" s="143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15.75">
      <c r="A56" s="135">
        <v>3131</v>
      </c>
      <c r="B56" s="100" t="s">
        <v>56</v>
      </c>
      <c r="C56" s="142"/>
      <c r="D56" s="142"/>
      <c r="E56" s="142">
        <f t="shared" si="26"/>
        <v>0</v>
      </c>
      <c r="F56" s="142"/>
      <c r="G56" s="142"/>
      <c r="H56" s="142">
        <f t="shared" si="27"/>
        <v>0</v>
      </c>
      <c r="I56" s="143">
        <f>F56*112%</f>
        <v>0</v>
      </c>
      <c r="J56" s="143"/>
      <c r="K56" s="143">
        <f t="shared" si="28"/>
        <v>0</v>
      </c>
      <c r="L56" s="143">
        <f t="shared" si="21"/>
        <v>0</v>
      </c>
      <c r="M56" s="143">
        <f t="shared" si="21"/>
        <v>0</v>
      </c>
      <c r="N56" s="143">
        <f>SUM(L56+M56)</f>
        <v>0</v>
      </c>
      <c r="O56" s="143">
        <f t="shared" si="22"/>
        <v>0</v>
      </c>
      <c r="P56" s="143">
        <f t="shared" si="22"/>
        <v>0</v>
      </c>
      <c r="Q56" s="143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s="9" customFormat="1" ht="15.75">
      <c r="A57" s="135">
        <v>3132</v>
      </c>
      <c r="B57" s="100" t="s">
        <v>23</v>
      </c>
      <c r="C57" s="142"/>
      <c r="D57" s="142">
        <v>0</v>
      </c>
      <c r="E57" s="142">
        <f t="shared" si="26"/>
        <v>0</v>
      </c>
      <c r="F57" s="140"/>
      <c r="G57" s="142">
        <v>0</v>
      </c>
      <c r="H57" s="142">
        <f t="shared" si="27"/>
        <v>0</v>
      </c>
      <c r="I57" s="143">
        <f>F57*112%</f>
        <v>0</v>
      </c>
      <c r="J57" s="143">
        <f>G57*112%</f>
        <v>0</v>
      </c>
      <c r="K57" s="143">
        <f t="shared" si="28"/>
        <v>0</v>
      </c>
      <c r="L57" s="143">
        <f t="shared" si="21"/>
        <v>0</v>
      </c>
      <c r="M57" s="143">
        <f t="shared" si="21"/>
        <v>0</v>
      </c>
      <c r="N57" s="143">
        <f>SUM(L57+M57)</f>
        <v>0</v>
      </c>
      <c r="O57" s="143">
        <f t="shared" si="22"/>
        <v>0</v>
      </c>
      <c r="P57" s="143">
        <f t="shared" si="22"/>
        <v>0</v>
      </c>
      <c r="Q57" s="143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s="9" customFormat="1" ht="15.75">
      <c r="A58" s="135">
        <v>3140</v>
      </c>
      <c r="B58" s="100" t="s">
        <v>24</v>
      </c>
      <c r="C58" s="142">
        <f>SUM(C59+C60+C61)</f>
        <v>0</v>
      </c>
      <c r="D58" s="142">
        <f aca="true" t="shared" si="31" ref="D58:T58">SUM(D59+D60+D61)</f>
        <v>0</v>
      </c>
      <c r="E58" s="142">
        <f t="shared" si="31"/>
        <v>0</v>
      </c>
      <c r="F58" s="142">
        <f t="shared" si="31"/>
        <v>0</v>
      </c>
      <c r="G58" s="142">
        <f t="shared" si="31"/>
        <v>0</v>
      </c>
      <c r="H58" s="142">
        <f t="shared" si="31"/>
        <v>0</v>
      </c>
      <c r="I58" s="143">
        <f t="shared" si="31"/>
        <v>0</v>
      </c>
      <c r="J58" s="143">
        <f t="shared" si="31"/>
        <v>0</v>
      </c>
      <c r="K58" s="143">
        <f t="shared" si="31"/>
        <v>0</v>
      </c>
      <c r="L58" s="143">
        <f t="shared" si="31"/>
        <v>0</v>
      </c>
      <c r="M58" s="143">
        <f t="shared" si="31"/>
        <v>0</v>
      </c>
      <c r="N58" s="143">
        <f t="shared" si="31"/>
        <v>0</v>
      </c>
      <c r="O58" s="143">
        <f t="shared" si="31"/>
        <v>0</v>
      </c>
      <c r="P58" s="143">
        <f t="shared" si="31"/>
        <v>0</v>
      </c>
      <c r="Q58" s="143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s="9" customFormat="1" ht="15.75">
      <c r="A59" s="135">
        <v>3141</v>
      </c>
      <c r="B59" s="100" t="s">
        <v>57</v>
      </c>
      <c r="C59" s="142"/>
      <c r="D59" s="142"/>
      <c r="E59" s="142">
        <f t="shared" si="26"/>
        <v>0</v>
      </c>
      <c r="F59" s="142"/>
      <c r="G59" s="142"/>
      <c r="H59" s="142">
        <f t="shared" si="27"/>
        <v>0</v>
      </c>
      <c r="I59" s="143">
        <f>F59*112%</f>
        <v>0</v>
      </c>
      <c r="J59" s="143"/>
      <c r="K59" s="143">
        <f t="shared" si="28"/>
        <v>0</v>
      </c>
      <c r="L59" s="143">
        <f t="shared" si="21"/>
        <v>0</v>
      </c>
      <c r="M59" s="143">
        <f t="shared" si="21"/>
        <v>0</v>
      </c>
      <c r="N59" s="143">
        <f>SUM(L59+M59)</f>
        <v>0</v>
      </c>
      <c r="O59" s="143">
        <f t="shared" si="22"/>
        <v>0</v>
      </c>
      <c r="P59" s="143">
        <f t="shared" si="22"/>
        <v>0</v>
      </c>
      <c r="Q59" s="143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s="9" customFormat="1" ht="15.75">
      <c r="A60" s="135">
        <v>3142</v>
      </c>
      <c r="B60" s="100" t="s">
        <v>58</v>
      </c>
      <c r="C60" s="142"/>
      <c r="D60" s="142"/>
      <c r="E60" s="142">
        <f t="shared" si="26"/>
        <v>0</v>
      </c>
      <c r="F60" s="142"/>
      <c r="G60" s="142"/>
      <c r="H60" s="142">
        <f t="shared" si="27"/>
        <v>0</v>
      </c>
      <c r="I60" s="143">
        <f>F60*112%</f>
        <v>0</v>
      </c>
      <c r="J60" s="143"/>
      <c r="K60" s="143">
        <f t="shared" si="28"/>
        <v>0</v>
      </c>
      <c r="L60" s="143">
        <f t="shared" si="21"/>
        <v>0</v>
      </c>
      <c r="M60" s="143">
        <f t="shared" si="21"/>
        <v>0</v>
      </c>
      <c r="N60" s="143">
        <f>SUM(L60+M60)</f>
        <v>0</v>
      </c>
      <c r="O60" s="143">
        <f t="shared" si="22"/>
        <v>0</v>
      </c>
      <c r="P60" s="143">
        <f t="shared" si="22"/>
        <v>0</v>
      </c>
      <c r="Q60" s="143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15.75">
      <c r="A61" s="135">
        <v>3143</v>
      </c>
      <c r="B61" s="100" t="s">
        <v>59</v>
      </c>
      <c r="C61" s="142"/>
      <c r="D61" s="142"/>
      <c r="E61" s="142">
        <f t="shared" si="26"/>
        <v>0</v>
      </c>
      <c r="F61" s="142"/>
      <c r="G61" s="142"/>
      <c r="H61" s="142">
        <f t="shared" si="27"/>
        <v>0</v>
      </c>
      <c r="I61" s="143">
        <f>F61*112%</f>
        <v>0</v>
      </c>
      <c r="J61" s="143"/>
      <c r="K61" s="143">
        <f t="shared" si="28"/>
        <v>0</v>
      </c>
      <c r="L61" s="143">
        <f t="shared" si="21"/>
        <v>0</v>
      </c>
      <c r="M61" s="143">
        <f t="shared" si="21"/>
        <v>0</v>
      </c>
      <c r="N61" s="143">
        <f>SUM(L61+M61)</f>
        <v>0</v>
      </c>
      <c r="O61" s="143">
        <f t="shared" si="22"/>
        <v>0</v>
      </c>
      <c r="P61" s="143">
        <f t="shared" si="22"/>
        <v>0</v>
      </c>
      <c r="Q61" s="143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s="7" customFormat="1" ht="15.75">
      <c r="A62" s="135">
        <v>3150</v>
      </c>
      <c r="B62" s="100" t="s">
        <v>60</v>
      </c>
      <c r="C62" s="140"/>
      <c r="D62" s="140"/>
      <c r="E62" s="142">
        <f t="shared" si="26"/>
        <v>0</v>
      </c>
      <c r="F62" s="140"/>
      <c r="G62" s="140"/>
      <c r="H62" s="142">
        <f t="shared" si="27"/>
        <v>0</v>
      </c>
      <c r="I62" s="143">
        <f>F62*112%</f>
        <v>0</v>
      </c>
      <c r="J62" s="141"/>
      <c r="K62" s="143">
        <f t="shared" si="28"/>
        <v>0</v>
      </c>
      <c r="L62" s="143">
        <f t="shared" si="21"/>
        <v>0</v>
      </c>
      <c r="M62" s="143">
        <f t="shared" si="21"/>
        <v>0</v>
      </c>
      <c r="N62" s="143">
        <f>SUM(L62+M62)</f>
        <v>0</v>
      </c>
      <c r="O62" s="143">
        <f t="shared" si="22"/>
        <v>0</v>
      </c>
      <c r="P62" s="143">
        <f t="shared" si="22"/>
        <v>0</v>
      </c>
      <c r="Q62" s="143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.75">
      <c r="A63" s="135">
        <v>3160</v>
      </c>
      <c r="B63" s="100" t="s">
        <v>61</v>
      </c>
      <c r="C63" s="142"/>
      <c r="D63" s="142"/>
      <c r="E63" s="142">
        <f t="shared" si="26"/>
        <v>0</v>
      </c>
      <c r="F63" s="142"/>
      <c r="G63" s="142"/>
      <c r="H63" s="142">
        <f t="shared" si="27"/>
        <v>0</v>
      </c>
      <c r="I63" s="143">
        <f>F63*112%</f>
        <v>0</v>
      </c>
      <c r="J63" s="143"/>
      <c r="K63" s="143">
        <f t="shared" si="28"/>
        <v>0</v>
      </c>
      <c r="L63" s="143">
        <f t="shared" si="21"/>
        <v>0</v>
      </c>
      <c r="M63" s="143">
        <f t="shared" si="21"/>
        <v>0</v>
      </c>
      <c r="N63" s="143">
        <f>SUM(L63+M63)</f>
        <v>0</v>
      </c>
      <c r="O63" s="143">
        <f t="shared" si="22"/>
        <v>0</v>
      </c>
      <c r="P63" s="143">
        <f t="shared" si="22"/>
        <v>0</v>
      </c>
      <c r="Q63" s="143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15.75">
      <c r="A64" s="134">
        <v>3200</v>
      </c>
      <c r="B64" s="101" t="s">
        <v>25</v>
      </c>
      <c r="C64" s="140">
        <f aca="true" t="shared" si="32" ref="C64:T64">SUM(C65+C66+C67+C68)</f>
        <v>0</v>
      </c>
      <c r="D64" s="140">
        <f t="shared" si="32"/>
        <v>0</v>
      </c>
      <c r="E64" s="140">
        <f t="shared" si="32"/>
        <v>0</v>
      </c>
      <c r="F64" s="140">
        <f t="shared" si="32"/>
        <v>0</v>
      </c>
      <c r="G64" s="140">
        <f t="shared" si="32"/>
        <v>0</v>
      </c>
      <c r="H64" s="140">
        <f t="shared" si="32"/>
        <v>0</v>
      </c>
      <c r="I64" s="141">
        <f t="shared" si="32"/>
        <v>0</v>
      </c>
      <c r="J64" s="141">
        <f t="shared" si="32"/>
        <v>0</v>
      </c>
      <c r="K64" s="141">
        <f t="shared" si="32"/>
        <v>0</v>
      </c>
      <c r="L64" s="141">
        <f t="shared" si="32"/>
        <v>0</v>
      </c>
      <c r="M64" s="141">
        <f t="shared" si="32"/>
        <v>0</v>
      </c>
      <c r="N64" s="141">
        <f t="shared" si="32"/>
        <v>0</v>
      </c>
      <c r="O64" s="141">
        <f t="shared" si="32"/>
        <v>0</v>
      </c>
      <c r="P64" s="141">
        <f t="shared" si="32"/>
        <v>0</v>
      </c>
      <c r="Q64" s="141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30">
      <c r="A65" s="135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21"/>
        <v>0</v>
      </c>
      <c r="M65" s="143">
        <f t="shared" si="21"/>
        <v>0</v>
      </c>
      <c r="N65" s="143">
        <f>SUM(L65+M65)</f>
        <v>0</v>
      </c>
      <c r="O65" s="143">
        <f t="shared" si="22"/>
        <v>0</v>
      </c>
      <c r="P65" s="143">
        <f t="shared" si="22"/>
        <v>0</v>
      </c>
      <c r="Q65" s="143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30">
      <c r="A66" s="135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21"/>
        <v>0</v>
      </c>
      <c r="M66" s="143">
        <f t="shared" si="21"/>
        <v>0</v>
      </c>
      <c r="N66" s="143">
        <f>SUM(L66+M66)</f>
        <v>0</v>
      </c>
      <c r="O66" s="143">
        <f t="shared" si="22"/>
        <v>0</v>
      </c>
      <c r="P66" s="143">
        <f t="shared" si="22"/>
        <v>0</v>
      </c>
      <c r="Q66" s="143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30">
      <c r="A67" s="135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21"/>
        <v>0</v>
      </c>
      <c r="M67" s="143">
        <f t="shared" si="21"/>
        <v>0</v>
      </c>
      <c r="N67" s="143">
        <f>SUM(L67+M67)</f>
        <v>0</v>
      </c>
      <c r="O67" s="143">
        <f t="shared" si="22"/>
        <v>0</v>
      </c>
      <c r="P67" s="143">
        <f t="shared" si="22"/>
        <v>0</v>
      </c>
      <c r="Q67" s="143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.75">
      <c r="A68" s="135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21"/>
        <v>0</v>
      </c>
      <c r="M68" s="143">
        <f t="shared" si="21"/>
        <v>0</v>
      </c>
      <c r="N68" s="143">
        <f>SUM(L68+M68)</f>
        <v>0</v>
      </c>
      <c r="O68" s="143">
        <f t="shared" si="22"/>
        <v>0</v>
      </c>
      <c r="P68" s="143">
        <f t="shared" si="22"/>
        <v>0</v>
      </c>
      <c r="Q68" s="143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1:20" ht="15.75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1" spans="2:14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</row>
    <row r="72" spans="2:14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</row>
    <row r="73" spans="2:14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2:14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</row>
    <row r="75" spans="3:14" ht="15.75">
      <c r="C75" s="32"/>
      <c r="D75" s="32"/>
      <c r="E75" s="32"/>
      <c r="F75" s="32"/>
      <c r="G75" s="32"/>
      <c r="H75" s="32"/>
      <c r="K75" s="93" t="s">
        <v>29</v>
      </c>
      <c r="L75" s="32"/>
      <c r="M75" s="32"/>
      <c r="N75" s="32"/>
    </row>
    <row r="77" ht="15.75">
      <c r="K77" s="4"/>
    </row>
    <row r="81" spans="1:2" ht="15.75">
      <c r="A81" s="144"/>
      <c r="B81" s="14"/>
    </row>
    <row r="82" spans="1:2" ht="15.75">
      <c r="A82" s="144"/>
      <c r="B82" s="14"/>
    </row>
    <row r="83" spans="1:2" ht="15.75">
      <c r="A83" s="137"/>
      <c r="B83"/>
    </row>
    <row r="84" spans="1:2" ht="15.75">
      <c r="A84" s="137"/>
      <c r="B84"/>
    </row>
    <row r="85" spans="1:2" ht="15.75">
      <c r="A85" s="137"/>
      <c r="B85"/>
    </row>
    <row r="86" spans="1:2" ht="15.75">
      <c r="A86" s="137"/>
      <c r="B86"/>
    </row>
    <row r="87" spans="1:2" ht="15.75">
      <c r="A87" s="144"/>
      <c r="B87" s="14"/>
    </row>
    <row r="88" spans="1:2" ht="15.75">
      <c r="A88" s="137"/>
      <c r="B88"/>
    </row>
    <row r="89" spans="1:2" ht="15.75">
      <c r="A89" s="137"/>
      <c r="B89"/>
    </row>
    <row r="90" spans="1:2" ht="15.75">
      <c r="A90" s="137"/>
      <c r="B90"/>
    </row>
    <row r="91" spans="1:2" ht="15.75">
      <c r="A91" s="137"/>
      <c r="B91"/>
    </row>
    <row r="92" spans="1:2" ht="15.75">
      <c r="A92" s="137"/>
      <c r="B92"/>
    </row>
    <row r="93" spans="1:2" ht="15.75">
      <c r="A93" s="137"/>
      <c r="B93"/>
    </row>
    <row r="94" spans="1:2" ht="15.75">
      <c r="A94" s="137"/>
      <c r="B94"/>
    </row>
    <row r="95" spans="1:2" ht="15.75">
      <c r="A95" s="137"/>
      <c r="B95"/>
    </row>
    <row r="96" spans="1:2" ht="15.75">
      <c r="A96" s="137"/>
      <c r="B96"/>
    </row>
    <row r="97" spans="1:2" ht="15.75">
      <c r="A97" s="137"/>
      <c r="B97"/>
    </row>
    <row r="98" spans="1:2" ht="15.75">
      <c r="A98" s="137"/>
      <c r="B98"/>
    </row>
    <row r="99" spans="1:2" ht="15.75">
      <c r="A99" s="137"/>
      <c r="B99"/>
    </row>
    <row r="100" spans="1:2" ht="15.75">
      <c r="A100" s="137"/>
      <c r="B100"/>
    </row>
    <row r="101" spans="1:2" ht="15.75">
      <c r="A101" s="137"/>
      <c r="B101"/>
    </row>
    <row r="102" spans="1:2" ht="15.75">
      <c r="A102" s="137"/>
      <c r="B102"/>
    </row>
    <row r="103" spans="1:2" ht="15.75">
      <c r="A103" s="144"/>
      <c r="B103" s="14"/>
    </row>
    <row r="104" spans="1:2" ht="15.75">
      <c r="A104" s="137"/>
      <c r="B104"/>
    </row>
    <row r="105" spans="1:2" ht="15.75">
      <c r="A105" s="137"/>
      <c r="B105"/>
    </row>
    <row r="106" spans="1:2" ht="15.75">
      <c r="A106" s="144"/>
      <c r="B106" s="14"/>
    </row>
    <row r="107" spans="1:2" ht="15.75">
      <c r="A107" s="137"/>
      <c r="B107"/>
    </row>
    <row r="108" spans="1:2" ht="15.75">
      <c r="A108" s="137"/>
      <c r="B108"/>
    </row>
    <row r="109" spans="1:2" ht="15.75">
      <c r="A109" s="137"/>
      <c r="B109"/>
    </row>
    <row r="110" spans="1:2" ht="15.75">
      <c r="A110" s="144"/>
      <c r="B110" s="14"/>
    </row>
    <row r="111" spans="1:2" ht="15.75">
      <c r="A111" s="137"/>
      <c r="B111"/>
    </row>
    <row r="112" spans="1:2" ht="15.75">
      <c r="A112" s="137"/>
      <c r="B112"/>
    </row>
    <row r="113" spans="1:2" ht="15.75">
      <c r="A113" s="137"/>
      <c r="B113"/>
    </row>
    <row r="114" spans="1:2" ht="15.75">
      <c r="A114" s="144"/>
      <c r="B114" s="14"/>
    </row>
    <row r="115" spans="1:2" ht="15.75">
      <c r="A115" s="144"/>
      <c r="B115" s="14"/>
    </row>
    <row r="116" spans="1:2" ht="15.75">
      <c r="A116" s="144"/>
      <c r="B116" s="14"/>
    </row>
    <row r="117" spans="1:2" ht="15.75">
      <c r="A117" s="144"/>
      <c r="B117" s="14"/>
    </row>
    <row r="118" spans="1:2" ht="15.75">
      <c r="A118" s="137"/>
      <c r="B118"/>
    </row>
    <row r="119" spans="1:2" ht="15.75">
      <c r="A119" s="137"/>
      <c r="B119"/>
    </row>
    <row r="120" spans="1:2" ht="15.75">
      <c r="A120" s="137"/>
      <c r="B120"/>
    </row>
    <row r="121" spans="1:2" ht="15.75">
      <c r="A121" s="137"/>
      <c r="B121"/>
    </row>
    <row r="122" spans="1:2" ht="15.75">
      <c r="A122" s="137"/>
      <c r="B122"/>
    </row>
    <row r="123" spans="1:2" ht="15.75">
      <c r="A123" s="137"/>
      <c r="B123"/>
    </row>
    <row r="124" spans="1:2" ht="15.75">
      <c r="A124" s="137"/>
      <c r="B124"/>
    </row>
    <row r="125" spans="1:2" ht="15.75">
      <c r="A125" s="137"/>
      <c r="B125"/>
    </row>
    <row r="126" spans="1:2" ht="15.75">
      <c r="A126" s="137"/>
      <c r="B126"/>
    </row>
    <row r="127" spans="1:2" ht="15.75">
      <c r="A127" s="137"/>
      <c r="B127"/>
    </row>
    <row r="128" spans="1:2" ht="15.75">
      <c r="A128" s="137"/>
      <c r="B128"/>
    </row>
    <row r="129" spans="1:2" ht="15.75">
      <c r="A129" s="137"/>
      <c r="B129"/>
    </row>
    <row r="130" spans="1:2" ht="15.75">
      <c r="A130" s="137"/>
      <c r="B130"/>
    </row>
    <row r="131" spans="1:2" ht="15.75">
      <c r="A131" s="144"/>
      <c r="B131" s="14"/>
    </row>
    <row r="132" spans="1:2" ht="15.75">
      <c r="A132" s="137"/>
      <c r="B132"/>
    </row>
    <row r="133" spans="1:2" ht="15.75">
      <c r="A133" s="137"/>
      <c r="B133"/>
    </row>
    <row r="134" spans="1:2" ht="15.75">
      <c r="A134" s="137"/>
      <c r="B134"/>
    </row>
    <row r="135" spans="1:2" ht="15.75">
      <c r="A135" s="137"/>
      <c r="B135"/>
    </row>
    <row r="136" ht="15.75">
      <c r="A136" s="137"/>
    </row>
  </sheetData>
  <sheetProtection/>
  <mergeCells count="29">
    <mergeCell ref="M10:M11"/>
    <mergeCell ref="P10:P11"/>
    <mergeCell ref="R8:R9"/>
    <mergeCell ref="S8:S9"/>
    <mergeCell ref="T8:T9"/>
    <mergeCell ref="R10:R11"/>
    <mergeCell ref="S10:S11"/>
    <mergeCell ref="T10:T11"/>
    <mergeCell ref="Q10:Q11"/>
    <mergeCell ref="N10:N11"/>
    <mergeCell ref="C10:C11"/>
    <mergeCell ref="F10:F11"/>
    <mergeCell ref="M2:Q2"/>
    <mergeCell ref="O8:Q9"/>
    <mergeCell ref="C8:E9"/>
    <mergeCell ref="F8:H9"/>
    <mergeCell ref="I8:K9"/>
    <mergeCell ref="I10:I11"/>
    <mergeCell ref="J10:J11"/>
    <mergeCell ref="L10:L11"/>
    <mergeCell ref="O10:O11"/>
    <mergeCell ref="A8:A11"/>
    <mergeCell ref="B8:B11"/>
    <mergeCell ref="E10:E11"/>
    <mergeCell ref="H10:H11"/>
    <mergeCell ref="K10:K11"/>
    <mergeCell ref="D10:D11"/>
    <mergeCell ref="G10:G11"/>
    <mergeCell ref="L8:N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7"/>
  <sheetViews>
    <sheetView zoomScale="90" zoomScaleNormal="90" zoomScalePageLayoutView="0" workbookViewId="0" topLeftCell="A1">
      <selection activeCell="C10" sqref="C10:C11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9.140625" style="3" customWidth="1"/>
    <col min="4" max="4" width="9.8515625" style="3" customWidth="1"/>
    <col min="5" max="6" width="9.140625" style="3" customWidth="1"/>
    <col min="7" max="7" width="9.8515625" style="3" customWidth="1"/>
    <col min="8" max="9" width="9.140625" style="3" customWidth="1"/>
    <col min="10" max="10" width="10.140625" style="3" customWidth="1"/>
    <col min="11" max="12" width="9.140625" style="3" customWidth="1"/>
    <col min="13" max="13" width="10.8515625" style="3" customWidth="1"/>
    <col min="14" max="15" width="9.140625" style="3" customWidth="1"/>
    <col min="16" max="16" width="10.140625" style="3" customWidth="1"/>
    <col min="17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17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</row>
    <row r="9" spans="1:17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</row>
    <row r="10" spans="1:17" s="2" customFormat="1" ht="12.75" customHeight="1">
      <c r="A10" s="171"/>
      <c r="B10" s="171"/>
      <c r="C10" s="163" t="s">
        <v>105</v>
      </c>
      <c r="D10" s="163" t="s">
        <v>98</v>
      </c>
      <c r="E10" s="165" t="s">
        <v>3</v>
      </c>
      <c r="F10" s="163" t="s">
        <v>105</v>
      </c>
      <c r="G10" s="163" t="s">
        <v>98</v>
      </c>
      <c r="H10" s="165" t="s">
        <v>3</v>
      </c>
      <c r="I10" s="163" t="s">
        <v>105</v>
      </c>
      <c r="J10" s="163" t="s">
        <v>98</v>
      </c>
      <c r="K10" s="170" t="s">
        <v>3</v>
      </c>
      <c r="L10" s="163" t="s">
        <v>105</v>
      </c>
      <c r="M10" s="163" t="s">
        <v>98</v>
      </c>
      <c r="N10" s="170" t="s">
        <v>3</v>
      </c>
      <c r="O10" s="163" t="s">
        <v>105</v>
      </c>
      <c r="P10" s="163" t="s">
        <v>98</v>
      </c>
      <c r="Q10" s="170" t="s">
        <v>3</v>
      </c>
    </row>
    <row r="11" spans="1:17" s="2" customFormat="1" ht="130.5" customHeight="1">
      <c r="A11" s="164"/>
      <c r="B11" s="164"/>
      <c r="C11" s="180"/>
      <c r="D11" s="171"/>
      <c r="E11" s="181"/>
      <c r="F11" s="180"/>
      <c r="G11" s="171"/>
      <c r="H11" s="181"/>
      <c r="I11" s="180"/>
      <c r="J11" s="164"/>
      <c r="K11" s="170"/>
      <c r="L11" s="180"/>
      <c r="M11" s="171"/>
      <c r="N11" s="170"/>
      <c r="O11" s="180"/>
      <c r="P11" s="171"/>
      <c r="Q11" s="170"/>
    </row>
    <row r="12" spans="1:17" ht="15.75">
      <c r="A12" s="21" t="s">
        <v>75</v>
      </c>
      <c r="B12" s="96" t="s">
        <v>74</v>
      </c>
      <c r="C12" s="122">
        <f aca="true" t="shared" si="0" ref="C12:Q12">SUM(C14+C49)</f>
        <v>657.6730000000001</v>
      </c>
      <c r="D12" s="122">
        <f t="shared" si="0"/>
        <v>0</v>
      </c>
      <c r="E12" s="122">
        <f t="shared" si="0"/>
        <v>657.6730000000001</v>
      </c>
      <c r="F12" s="122">
        <f t="shared" si="0"/>
        <v>900.51</v>
      </c>
      <c r="G12" s="122">
        <f t="shared" si="0"/>
        <v>0</v>
      </c>
      <c r="H12" s="122">
        <f t="shared" si="0"/>
        <v>900.51</v>
      </c>
      <c r="I12" s="116">
        <f t="shared" si="0"/>
        <v>996.3199999999999</v>
      </c>
      <c r="J12" s="116">
        <f t="shared" si="0"/>
        <v>0</v>
      </c>
      <c r="K12" s="116">
        <f t="shared" si="0"/>
        <v>996.3199999999999</v>
      </c>
      <c r="L12" s="116">
        <f t="shared" si="0"/>
        <v>1100.3310000000001</v>
      </c>
      <c r="M12" s="116">
        <f t="shared" si="0"/>
        <v>0</v>
      </c>
      <c r="N12" s="116">
        <f t="shared" si="0"/>
        <v>1100.3310000000001</v>
      </c>
      <c r="O12" s="116">
        <f t="shared" si="0"/>
        <v>1200.442</v>
      </c>
      <c r="P12" s="116">
        <f t="shared" si="0"/>
        <v>0</v>
      </c>
      <c r="Q12" s="116">
        <f t="shared" si="0"/>
        <v>1200.442</v>
      </c>
    </row>
    <row r="13" spans="1:17" ht="15.75">
      <c r="A13" s="16"/>
      <c r="B13" s="97" t="s">
        <v>0</v>
      </c>
      <c r="C13" s="125"/>
      <c r="D13" s="109"/>
      <c r="E13" s="125"/>
      <c r="F13" s="125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</row>
    <row r="14" spans="1:17" s="7" customFormat="1" ht="15.75">
      <c r="A14" s="17">
        <v>2000</v>
      </c>
      <c r="B14" s="98" t="s">
        <v>5</v>
      </c>
      <c r="C14" s="140">
        <f aca="true" t="shared" si="1" ref="C14:Q14">SUM(C15+C20+C36+C39+C43+C47+C48)</f>
        <v>657.6730000000001</v>
      </c>
      <c r="D14" s="140">
        <f t="shared" si="1"/>
        <v>0</v>
      </c>
      <c r="E14" s="140">
        <f t="shared" si="1"/>
        <v>657.6730000000001</v>
      </c>
      <c r="F14" s="140">
        <f t="shared" si="1"/>
        <v>900.51</v>
      </c>
      <c r="G14" s="140">
        <f t="shared" si="1"/>
        <v>0</v>
      </c>
      <c r="H14" s="140">
        <f t="shared" si="1"/>
        <v>900.51</v>
      </c>
      <c r="I14" s="141">
        <f t="shared" si="1"/>
        <v>996.3199999999999</v>
      </c>
      <c r="J14" s="141">
        <f t="shared" si="1"/>
        <v>0</v>
      </c>
      <c r="K14" s="141">
        <f t="shared" si="1"/>
        <v>996.3199999999999</v>
      </c>
      <c r="L14" s="141">
        <f t="shared" si="1"/>
        <v>1100.3310000000001</v>
      </c>
      <c r="M14" s="141">
        <f t="shared" si="1"/>
        <v>0</v>
      </c>
      <c r="N14" s="141">
        <f t="shared" si="1"/>
        <v>1100.3310000000001</v>
      </c>
      <c r="O14" s="141">
        <f t="shared" si="1"/>
        <v>1200.442</v>
      </c>
      <c r="P14" s="141">
        <f t="shared" si="1"/>
        <v>0</v>
      </c>
      <c r="Q14" s="141">
        <f t="shared" si="1"/>
        <v>1200.442</v>
      </c>
    </row>
    <row r="15" spans="1:17" s="9" customFormat="1" ht="15.75">
      <c r="A15" s="17">
        <v>2100</v>
      </c>
      <c r="B15" s="98" t="s">
        <v>33</v>
      </c>
      <c r="C15" s="140">
        <f aca="true" t="shared" si="2" ref="C15:Q15">SUM(C16+C19)</f>
        <v>579.2470000000001</v>
      </c>
      <c r="D15" s="140">
        <f t="shared" si="2"/>
        <v>0</v>
      </c>
      <c r="E15" s="140">
        <f t="shared" si="2"/>
        <v>579.2470000000001</v>
      </c>
      <c r="F15" s="140">
        <f t="shared" si="2"/>
        <v>773.375</v>
      </c>
      <c r="G15" s="140">
        <f t="shared" si="2"/>
        <v>0</v>
      </c>
      <c r="H15" s="140">
        <f t="shared" si="2"/>
        <v>773.375</v>
      </c>
      <c r="I15" s="141">
        <f t="shared" si="2"/>
        <v>864.516</v>
      </c>
      <c r="J15" s="141">
        <f t="shared" si="2"/>
        <v>0</v>
      </c>
      <c r="K15" s="141">
        <f t="shared" si="2"/>
        <v>864.516</v>
      </c>
      <c r="L15" s="141">
        <f t="shared" si="2"/>
        <v>959.363</v>
      </c>
      <c r="M15" s="141">
        <f t="shared" si="2"/>
        <v>0</v>
      </c>
      <c r="N15" s="141">
        <f t="shared" si="2"/>
        <v>959.363</v>
      </c>
      <c r="O15" s="141">
        <f t="shared" si="2"/>
        <v>1051.632</v>
      </c>
      <c r="P15" s="141">
        <f t="shared" si="2"/>
        <v>0</v>
      </c>
      <c r="Q15" s="141">
        <f t="shared" si="2"/>
        <v>1051.632</v>
      </c>
    </row>
    <row r="16" spans="1:17" s="10" customFormat="1" ht="15.75">
      <c r="A16" s="6">
        <v>2110</v>
      </c>
      <c r="B16" s="99" t="s">
        <v>34</v>
      </c>
      <c r="C16" s="142">
        <f aca="true" t="shared" si="3" ref="C16:Q16">SUM(C17+C18)</f>
        <v>423.649</v>
      </c>
      <c r="D16" s="142">
        <f t="shared" si="3"/>
        <v>0</v>
      </c>
      <c r="E16" s="142">
        <f t="shared" si="3"/>
        <v>423.649</v>
      </c>
      <c r="F16" s="142">
        <f>SUM(F17+F18)</f>
        <v>567.406</v>
      </c>
      <c r="G16" s="142">
        <f t="shared" si="3"/>
        <v>0</v>
      </c>
      <c r="H16" s="142">
        <f t="shared" si="3"/>
        <v>567.406</v>
      </c>
      <c r="I16" s="143">
        <f t="shared" si="3"/>
        <v>634.274</v>
      </c>
      <c r="J16" s="143">
        <f t="shared" si="3"/>
        <v>0</v>
      </c>
      <c r="K16" s="143">
        <f t="shared" si="3"/>
        <v>634.274</v>
      </c>
      <c r="L16" s="143">
        <f t="shared" si="3"/>
        <v>703.861</v>
      </c>
      <c r="M16" s="143">
        <f t="shared" si="3"/>
        <v>0</v>
      </c>
      <c r="N16" s="143">
        <f t="shared" si="3"/>
        <v>703.861</v>
      </c>
      <c r="O16" s="143">
        <f t="shared" si="3"/>
        <v>771.557</v>
      </c>
      <c r="P16" s="143">
        <f t="shared" si="3"/>
        <v>0</v>
      </c>
      <c r="Q16" s="143">
        <f t="shared" si="3"/>
        <v>771.557</v>
      </c>
    </row>
    <row r="17" spans="1:17" ht="15.75">
      <c r="A17" s="6">
        <v>2111</v>
      </c>
      <c r="B17" s="99" t="s">
        <v>6</v>
      </c>
      <c r="C17" s="142">
        <v>423.649</v>
      </c>
      <c r="D17" s="142"/>
      <c r="E17" s="142">
        <f>SUM(C17+D17)</f>
        <v>423.649</v>
      </c>
      <c r="F17" s="142">
        <v>567.406</v>
      </c>
      <c r="G17" s="142"/>
      <c r="H17" s="142">
        <f>SUM(F17+G17)</f>
        <v>567.406</v>
      </c>
      <c r="I17" s="143">
        <v>634.274</v>
      </c>
      <c r="J17" s="143"/>
      <c r="K17" s="143">
        <f>SUM(I17+J17)</f>
        <v>634.274</v>
      </c>
      <c r="L17" s="143">
        <v>703.861</v>
      </c>
      <c r="M17" s="143">
        <f>J17*108.1%</f>
        <v>0</v>
      </c>
      <c r="N17" s="143">
        <f>SUM(L17+M17)</f>
        <v>703.861</v>
      </c>
      <c r="O17" s="143">
        <v>771.557</v>
      </c>
      <c r="P17" s="143">
        <f>M17*105.5%</f>
        <v>0</v>
      </c>
      <c r="Q17" s="143">
        <f>SUM(O17+P17)</f>
        <v>771.557</v>
      </c>
    </row>
    <row r="18" spans="1:17" s="10" customFormat="1" ht="15.75">
      <c r="A18" s="6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</row>
    <row r="19" spans="1:17" s="10" customFormat="1" ht="15.75">
      <c r="A19" s="6">
        <v>2120</v>
      </c>
      <c r="B19" s="99" t="s">
        <v>36</v>
      </c>
      <c r="C19" s="142">
        <v>155.598</v>
      </c>
      <c r="D19" s="142"/>
      <c r="E19" s="142">
        <f>SUM(C19+D19)</f>
        <v>155.598</v>
      </c>
      <c r="F19" s="142">
        <v>205.969</v>
      </c>
      <c r="G19" s="142"/>
      <c r="H19" s="142">
        <f>SUM(F19+G19)</f>
        <v>205.969</v>
      </c>
      <c r="I19" s="143">
        <v>230.242</v>
      </c>
      <c r="J19" s="143"/>
      <c r="K19" s="143">
        <f>SUM(I19+J19)</f>
        <v>230.242</v>
      </c>
      <c r="L19" s="143">
        <v>255.502</v>
      </c>
      <c r="M19" s="143">
        <f>J19*108.1%</f>
        <v>0</v>
      </c>
      <c r="N19" s="143">
        <f>SUM(L19+M19)</f>
        <v>255.502</v>
      </c>
      <c r="O19" s="143">
        <v>280.075</v>
      </c>
      <c r="P19" s="143">
        <f>M19*105.5%</f>
        <v>0</v>
      </c>
      <c r="Q19" s="143">
        <f>SUM(O19+P19)</f>
        <v>280.075</v>
      </c>
    </row>
    <row r="20" spans="1:17" ht="15.75">
      <c r="A20" s="17">
        <v>2200</v>
      </c>
      <c r="B20" s="98" t="s">
        <v>37</v>
      </c>
      <c r="C20" s="140">
        <f>SUM(C21+C22+C23+C24+C25+C26+C27+C33)</f>
        <v>78.426</v>
      </c>
      <c r="D20" s="140">
        <f aca="true" t="shared" si="4" ref="D20:Q20">SUM(D21+D22+D23+D24+D25+D26+D27+D33)</f>
        <v>0</v>
      </c>
      <c r="E20" s="140">
        <f t="shared" si="4"/>
        <v>78.426</v>
      </c>
      <c r="F20" s="140">
        <f t="shared" si="4"/>
        <v>127.13499999999999</v>
      </c>
      <c r="G20" s="140">
        <f t="shared" si="4"/>
        <v>0</v>
      </c>
      <c r="H20" s="140">
        <f t="shared" si="4"/>
        <v>127.13499999999999</v>
      </c>
      <c r="I20" s="141">
        <f t="shared" si="4"/>
        <v>131.804</v>
      </c>
      <c r="J20" s="141">
        <f t="shared" si="4"/>
        <v>0</v>
      </c>
      <c r="K20" s="141">
        <f t="shared" si="4"/>
        <v>131.804</v>
      </c>
      <c r="L20" s="141">
        <f t="shared" si="4"/>
        <v>140.96800000000002</v>
      </c>
      <c r="M20" s="141">
        <f t="shared" si="4"/>
        <v>0</v>
      </c>
      <c r="N20" s="141">
        <f t="shared" si="4"/>
        <v>140.96800000000002</v>
      </c>
      <c r="O20" s="141">
        <f t="shared" si="4"/>
        <v>148.81</v>
      </c>
      <c r="P20" s="141">
        <f t="shared" si="4"/>
        <v>0</v>
      </c>
      <c r="Q20" s="141">
        <f t="shared" si="4"/>
        <v>148.81</v>
      </c>
    </row>
    <row r="21" spans="1:17" ht="15.75">
      <c r="A21" s="6">
        <v>2210</v>
      </c>
      <c r="B21" s="99" t="s">
        <v>38</v>
      </c>
      <c r="C21" s="142">
        <v>2</v>
      </c>
      <c r="D21" s="142">
        <v>0</v>
      </c>
      <c r="E21" s="142">
        <f aca="true" t="shared" si="5" ref="E21:E32">SUM(C21+D21)</f>
        <v>2</v>
      </c>
      <c r="F21" s="142">
        <v>4.372</v>
      </c>
      <c r="G21" s="142">
        <v>0</v>
      </c>
      <c r="H21" s="142">
        <f aca="true" t="shared" si="6" ref="H21:H32">SUM(F21+G21)</f>
        <v>4.372</v>
      </c>
      <c r="I21" s="143">
        <v>10.76</v>
      </c>
      <c r="J21" s="143">
        <v>0</v>
      </c>
      <c r="K21" s="143">
        <f aca="true" t="shared" si="7" ref="K21:K32">SUM(I21+J21)</f>
        <v>10.76</v>
      </c>
      <c r="L21" s="143">
        <v>11.632</v>
      </c>
      <c r="M21" s="143">
        <f aca="true" t="shared" si="8" ref="L21:M48">J21*108.1%</f>
        <v>0</v>
      </c>
      <c r="N21" s="143">
        <f aca="true" t="shared" si="9" ref="N21:N26">SUM(L21+M21)</f>
        <v>11.632</v>
      </c>
      <c r="O21" s="143">
        <v>12.272</v>
      </c>
      <c r="P21" s="143">
        <f aca="true" t="shared" si="10" ref="O21:P48">M21*105.5%</f>
        <v>0</v>
      </c>
      <c r="Q21" s="143">
        <f aca="true" t="shared" si="11" ref="Q21:Q32">SUM(O21+P21)</f>
        <v>12.272</v>
      </c>
    </row>
    <row r="22" spans="1:17" ht="15.75">
      <c r="A22" s="6">
        <v>2220</v>
      </c>
      <c r="B22" s="99" t="s">
        <v>39</v>
      </c>
      <c r="C22" s="142">
        <v>0</v>
      </c>
      <c r="D22" s="142"/>
      <c r="E22" s="142">
        <f t="shared" si="5"/>
        <v>0</v>
      </c>
      <c r="F22" s="142">
        <v>0</v>
      </c>
      <c r="G22" s="142"/>
      <c r="H22" s="142">
        <f t="shared" si="6"/>
        <v>0</v>
      </c>
      <c r="I22" s="143">
        <v>0</v>
      </c>
      <c r="J22" s="143"/>
      <c r="K22" s="143">
        <f t="shared" si="7"/>
        <v>0</v>
      </c>
      <c r="L22" s="143">
        <f t="shared" si="8"/>
        <v>0</v>
      </c>
      <c r="M22" s="143">
        <f t="shared" si="8"/>
        <v>0</v>
      </c>
      <c r="N22" s="143">
        <f t="shared" si="9"/>
        <v>0</v>
      </c>
      <c r="O22" s="143">
        <f t="shared" si="10"/>
        <v>0</v>
      </c>
      <c r="P22" s="143">
        <f t="shared" si="10"/>
        <v>0</v>
      </c>
      <c r="Q22" s="143">
        <f t="shared" si="11"/>
        <v>0</v>
      </c>
    </row>
    <row r="23" spans="1:17" ht="15.75">
      <c r="A23" s="6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</row>
    <row r="24" spans="1:17" ht="15.75">
      <c r="A24" s="6">
        <v>2240</v>
      </c>
      <c r="B24" s="99" t="s">
        <v>8</v>
      </c>
      <c r="C24" s="142">
        <v>36.537</v>
      </c>
      <c r="D24" s="142">
        <v>0</v>
      </c>
      <c r="E24" s="142">
        <f t="shared" si="5"/>
        <v>36.537</v>
      </c>
      <c r="F24" s="142">
        <f>53.752-8.439</f>
        <v>45.313</v>
      </c>
      <c r="G24" s="142">
        <v>0</v>
      </c>
      <c r="H24" s="142">
        <f t="shared" si="6"/>
        <v>45.313</v>
      </c>
      <c r="I24" s="143">
        <v>34.836</v>
      </c>
      <c r="J24" s="143"/>
      <c r="K24" s="143">
        <f t="shared" si="7"/>
        <v>34.836</v>
      </c>
      <c r="L24" s="143">
        <v>37.658</v>
      </c>
      <c r="M24" s="143">
        <f t="shared" si="8"/>
        <v>0</v>
      </c>
      <c r="N24" s="143">
        <f t="shared" si="9"/>
        <v>37.658</v>
      </c>
      <c r="O24" s="143">
        <v>39.729</v>
      </c>
      <c r="P24" s="143">
        <f t="shared" si="10"/>
        <v>0</v>
      </c>
      <c r="Q24" s="143">
        <f t="shared" si="11"/>
        <v>39.729</v>
      </c>
    </row>
    <row r="25" spans="1:17" s="10" customFormat="1" ht="15.75">
      <c r="A25" s="6">
        <v>2250</v>
      </c>
      <c r="B25" s="99" t="s">
        <v>10</v>
      </c>
      <c r="C25" s="142">
        <v>2.85</v>
      </c>
      <c r="D25" s="142"/>
      <c r="E25" s="142">
        <f t="shared" si="5"/>
        <v>2.85</v>
      </c>
      <c r="F25" s="142">
        <v>3</v>
      </c>
      <c r="G25" s="142"/>
      <c r="H25" s="142">
        <f t="shared" si="6"/>
        <v>3</v>
      </c>
      <c r="I25" s="143">
        <v>3.6</v>
      </c>
      <c r="J25" s="143"/>
      <c r="K25" s="143">
        <f t="shared" si="7"/>
        <v>3.6</v>
      </c>
      <c r="L25" s="143">
        <v>3.892</v>
      </c>
      <c r="M25" s="143">
        <f t="shared" si="8"/>
        <v>0</v>
      </c>
      <c r="N25" s="143">
        <f t="shared" si="9"/>
        <v>3.892</v>
      </c>
      <c r="O25" s="143">
        <v>4.106</v>
      </c>
      <c r="P25" s="143">
        <f t="shared" si="10"/>
        <v>0</v>
      </c>
      <c r="Q25" s="143">
        <f t="shared" si="11"/>
        <v>4.106</v>
      </c>
    </row>
    <row r="26" spans="1:17" s="10" customFormat="1" ht="15.75">
      <c r="A26" s="6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</row>
    <row r="27" spans="1:17" ht="15.75">
      <c r="A27" s="6">
        <v>2270</v>
      </c>
      <c r="B27" s="99" t="s">
        <v>11</v>
      </c>
      <c r="C27" s="142">
        <f>SUM(C28+C29+C30+C31+C32)</f>
        <v>37.039</v>
      </c>
      <c r="D27" s="142">
        <f>SUM(D28+D29+D30+D31+D32)</f>
        <v>0</v>
      </c>
      <c r="E27" s="142">
        <f>SUM(E28+E29+E30+E31+E32)</f>
        <v>37.039</v>
      </c>
      <c r="F27" s="142">
        <f aca="true" t="shared" si="12" ref="F27:Q27">SUM(F28+F29+F30+F31+F32)</f>
        <v>71.15599999999999</v>
      </c>
      <c r="G27" s="142">
        <f t="shared" si="12"/>
        <v>0</v>
      </c>
      <c r="H27" s="142">
        <f t="shared" si="12"/>
        <v>71.15599999999999</v>
      </c>
      <c r="I27" s="143">
        <f t="shared" si="12"/>
        <v>69.108</v>
      </c>
      <c r="J27" s="143">
        <f t="shared" si="12"/>
        <v>0</v>
      </c>
      <c r="K27" s="143">
        <f t="shared" si="12"/>
        <v>69.108</v>
      </c>
      <c r="L27" s="143">
        <f t="shared" si="12"/>
        <v>73.19200000000001</v>
      </c>
      <c r="M27" s="143">
        <f t="shared" si="12"/>
        <v>0</v>
      </c>
      <c r="N27" s="143">
        <f t="shared" si="12"/>
        <v>73.19200000000001</v>
      </c>
      <c r="O27" s="143">
        <f t="shared" si="12"/>
        <v>77.306</v>
      </c>
      <c r="P27" s="143">
        <f t="shared" si="12"/>
        <v>0</v>
      </c>
      <c r="Q27" s="143">
        <f t="shared" si="12"/>
        <v>77.306</v>
      </c>
    </row>
    <row r="28" spans="1:17" ht="15.75">
      <c r="A28" s="6">
        <v>2271</v>
      </c>
      <c r="B28" s="99" t="s">
        <v>12</v>
      </c>
      <c r="C28" s="142">
        <v>0</v>
      </c>
      <c r="D28" s="142"/>
      <c r="E28" s="142">
        <f t="shared" si="5"/>
        <v>0</v>
      </c>
      <c r="F28" s="142">
        <v>0</v>
      </c>
      <c r="G28" s="142"/>
      <c r="H28" s="142">
        <f t="shared" si="6"/>
        <v>0</v>
      </c>
      <c r="I28" s="143">
        <v>0</v>
      </c>
      <c r="J28" s="143"/>
      <c r="K28" s="143">
        <f t="shared" si="7"/>
        <v>0</v>
      </c>
      <c r="L28" s="143">
        <f>I28*1.0591</f>
        <v>0</v>
      </c>
      <c r="M28" s="143">
        <f t="shared" si="8"/>
        <v>0</v>
      </c>
      <c r="N28" s="143">
        <f>SUM(L28+M28)</f>
        <v>0</v>
      </c>
      <c r="O28" s="143">
        <f>L28*1.0562</f>
        <v>0</v>
      </c>
      <c r="P28" s="143">
        <f t="shared" si="10"/>
        <v>0</v>
      </c>
      <c r="Q28" s="143">
        <f t="shared" si="11"/>
        <v>0</v>
      </c>
    </row>
    <row r="29" spans="1:17" ht="15.75">
      <c r="A29" s="6">
        <v>2272</v>
      </c>
      <c r="B29" s="99" t="s">
        <v>41</v>
      </c>
      <c r="C29" s="142">
        <v>0.777</v>
      </c>
      <c r="D29" s="142"/>
      <c r="E29" s="142">
        <f t="shared" si="5"/>
        <v>0.777</v>
      </c>
      <c r="F29" s="142">
        <v>1.087</v>
      </c>
      <c r="G29" s="142"/>
      <c r="H29" s="142">
        <f t="shared" si="6"/>
        <v>1.087</v>
      </c>
      <c r="I29" s="143">
        <v>0.912</v>
      </c>
      <c r="J29" s="143"/>
      <c r="K29" s="143">
        <f t="shared" si="7"/>
        <v>0.912</v>
      </c>
      <c r="L29" s="143">
        <v>0.966</v>
      </c>
      <c r="M29" s="143">
        <f t="shared" si="8"/>
        <v>0</v>
      </c>
      <c r="N29" s="143">
        <f>SUM(L29+M29)</f>
        <v>0.966</v>
      </c>
      <c r="O29" s="143">
        <v>1.02</v>
      </c>
      <c r="P29" s="143">
        <f t="shared" si="10"/>
        <v>0</v>
      </c>
      <c r="Q29" s="143">
        <f t="shared" si="11"/>
        <v>1.02</v>
      </c>
    </row>
    <row r="30" spans="1:17" ht="15.75">
      <c r="A30" s="6">
        <v>2273</v>
      </c>
      <c r="B30" s="99" t="s">
        <v>13</v>
      </c>
      <c r="C30" s="142">
        <v>11.718</v>
      </c>
      <c r="D30" s="142"/>
      <c r="E30" s="142">
        <f t="shared" si="5"/>
        <v>11.718</v>
      </c>
      <c r="F30" s="142">
        <v>17.092</v>
      </c>
      <c r="G30" s="142"/>
      <c r="H30" s="142">
        <f t="shared" si="6"/>
        <v>17.092</v>
      </c>
      <c r="I30" s="143">
        <v>17.616</v>
      </c>
      <c r="J30" s="143"/>
      <c r="K30" s="143">
        <f t="shared" si="7"/>
        <v>17.616</v>
      </c>
      <c r="L30" s="143">
        <v>18.657</v>
      </c>
      <c r="M30" s="143">
        <f t="shared" si="8"/>
        <v>0</v>
      </c>
      <c r="N30" s="143">
        <f>SUM(L30+M30)</f>
        <v>18.657</v>
      </c>
      <c r="O30" s="143">
        <v>19.706</v>
      </c>
      <c r="P30" s="143">
        <f t="shared" si="10"/>
        <v>0</v>
      </c>
      <c r="Q30" s="143">
        <f t="shared" si="11"/>
        <v>19.706</v>
      </c>
    </row>
    <row r="31" spans="1:17" ht="15.75">
      <c r="A31" s="6">
        <v>2274</v>
      </c>
      <c r="B31" s="99" t="s">
        <v>14</v>
      </c>
      <c r="C31" s="142">
        <v>24.544</v>
      </c>
      <c r="D31" s="142"/>
      <c r="E31" s="142">
        <f t="shared" si="5"/>
        <v>24.544</v>
      </c>
      <c r="F31" s="142">
        <v>52.977</v>
      </c>
      <c r="G31" s="142"/>
      <c r="H31" s="142">
        <f t="shared" si="6"/>
        <v>52.977</v>
      </c>
      <c r="I31" s="143">
        <v>50.58</v>
      </c>
      <c r="J31" s="143"/>
      <c r="K31" s="143">
        <f t="shared" si="7"/>
        <v>50.58</v>
      </c>
      <c r="L31" s="143">
        <v>53.569</v>
      </c>
      <c r="M31" s="143">
        <f t="shared" si="8"/>
        <v>0</v>
      </c>
      <c r="N31" s="143">
        <f>SUM(L31+M31)</f>
        <v>53.569</v>
      </c>
      <c r="O31" s="143">
        <v>56.58</v>
      </c>
      <c r="P31" s="143">
        <f t="shared" si="10"/>
        <v>0</v>
      </c>
      <c r="Q31" s="143">
        <f t="shared" si="11"/>
        <v>56.58</v>
      </c>
    </row>
    <row r="32" spans="1:17" ht="15.75">
      <c r="A32" s="6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>I32*1.0591</f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 t="shared" si="10"/>
        <v>0</v>
      </c>
      <c r="Q32" s="143">
        <f t="shared" si="11"/>
        <v>0</v>
      </c>
    </row>
    <row r="33" spans="1:17" s="10" customFormat="1" ht="30">
      <c r="A33" s="6">
        <v>2280</v>
      </c>
      <c r="B33" s="100" t="s">
        <v>16</v>
      </c>
      <c r="C33" s="142">
        <f aca="true" t="shared" si="13" ref="C33:Q33">SUM(C34+C35)</f>
        <v>0</v>
      </c>
      <c r="D33" s="142">
        <f t="shared" si="13"/>
        <v>0</v>
      </c>
      <c r="E33" s="142">
        <f t="shared" si="13"/>
        <v>0</v>
      </c>
      <c r="F33" s="142">
        <f t="shared" si="13"/>
        <v>3.294</v>
      </c>
      <c r="G33" s="142">
        <f t="shared" si="13"/>
        <v>0</v>
      </c>
      <c r="H33" s="142">
        <f t="shared" si="13"/>
        <v>3.294</v>
      </c>
      <c r="I33" s="143">
        <f t="shared" si="13"/>
        <v>13.5</v>
      </c>
      <c r="J33" s="143">
        <f t="shared" si="13"/>
        <v>0</v>
      </c>
      <c r="K33" s="143">
        <f t="shared" si="13"/>
        <v>13.5</v>
      </c>
      <c r="L33" s="143">
        <f t="shared" si="13"/>
        <v>14.594</v>
      </c>
      <c r="M33" s="143">
        <f t="shared" si="13"/>
        <v>0</v>
      </c>
      <c r="N33" s="143">
        <f t="shared" si="13"/>
        <v>14.594</v>
      </c>
      <c r="O33" s="143">
        <f t="shared" si="13"/>
        <v>15.397</v>
      </c>
      <c r="P33" s="143">
        <f t="shared" si="13"/>
        <v>0</v>
      </c>
      <c r="Q33" s="143">
        <f t="shared" si="13"/>
        <v>15.397</v>
      </c>
    </row>
    <row r="34" spans="1:17" s="10" customFormat="1" ht="30">
      <c r="A34" s="6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</row>
    <row r="35" spans="1:17" s="10" customFormat="1" ht="30">
      <c r="A35" s="6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3.294</v>
      </c>
      <c r="G35" s="142"/>
      <c r="H35" s="142">
        <f>SUM(F35+G35)</f>
        <v>3.294</v>
      </c>
      <c r="I35" s="143">
        <v>13.5</v>
      </c>
      <c r="J35" s="143"/>
      <c r="K35" s="143">
        <f>SUM(I35+J35)</f>
        <v>13.5</v>
      </c>
      <c r="L35" s="143">
        <v>14.594</v>
      </c>
      <c r="M35" s="143">
        <f t="shared" si="8"/>
        <v>0</v>
      </c>
      <c r="N35" s="143">
        <f>SUM(L35+M35)</f>
        <v>14.594</v>
      </c>
      <c r="O35" s="143">
        <v>15.397</v>
      </c>
      <c r="P35" s="143">
        <f t="shared" si="10"/>
        <v>0</v>
      </c>
      <c r="Q35" s="143">
        <f>SUM(O35+P35)</f>
        <v>15.397</v>
      </c>
    </row>
    <row r="36" spans="1:17" s="9" customFormat="1" ht="15.75">
      <c r="A36" s="17">
        <v>2400</v>
      </c>
      <c r="B36" s="98" t="s">
        <v>43</v>
      </c>
      <c r="C36" s="140">
        <f aca="true" t="shared" si="14" ref="C36:Q36">SUM(C37+C38)</f>
        <v>0</v>
      </c>
      <c r="D36" s="140">
        <f t="shared" si="14"/>
        <v>0</v>
      </c>
      <c r="E36" s="140">
        <f t="shared" si="14"/>
        <v>0</v>
      </c>
      <c r="F36" s="140">
        <f t="shared" si="14"/>
        <v>0</v>
      </c>
      <c r="G36" s="140">
        <f t="shared" si="14"/>
        <v>0</v>
      </c>
      <c r="H36" s="140">
        <f t="shared" si="14"/>
        <v>0</v>
      </c>
      <c r="I36" s="141">
        <f t="shared" si="14"/>
        <v>0</v>
      </c>
      <c r="J36" s="141">
        <f t="shared" si="14"/>
        <v>0</v>
      </c>
      <c r="K36" s="141">
        <f t="shared" si="14"/>
        <v>0</v>
      </c>
      <c r="L36" s="141">
        <f t="shared" si="14"/>
        <v>0</v>
      </c>
      <c r="M36" s="141">
        <f t="shared" si="14"/>
        <v>0</v>
      </c>
      <c r="N36" s="141">
        <f t="shared" si="14"/>
        <v>0</v>
      </c>
      <c r="O36" s="141">
        <f t="shared" si="14"/>
        <v>0</v>
      </c>
      <c r="P36" s="141">
        <f t="shared" si="14"/>
        <v>0</v>
      </c>
      <c r="Q36" s="141">
        <f t="shared" si="14"/>
        <v>0</v>
      </c>
    </row>
    <row r="37" spans="1:17" s="10" customFormat="1" ht="15.75">
      <c r="A37" s="6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</row>
    <row r="38" spans="1:17" s="10" customFormat="1" ht="15.75">
      <c r="A38" s="6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</row>
    <row r="39" spans="1:17" s="10" customFormat="1" ht="15.75">
      <c r="A39" s="17">
        <v>2600</v>
      </c>
      <c r="B39" s="98" t="s">
        <v>46</v>
      </c>
      <c r="C39" s="140">
        <f aca="true" t="shared" si="15" ref="C39:Q39">SUM(C40+C41+C42)</f>
        <v>0</v>
      </c>
      <c r="D39" s="140">
        <f t="shared" si="15"/>
        <v>0</v>
      </c>
      <c r="E39" s="140">
        <f t="shared" si="15"/>
        <v>0</v>
      </c>
      <c r="F39" s="140">
        <f t="shared" si="15"/>
        <v>0</v>
      </c>
      <c r="G39" s="140">
        <f t="shared" si="15"/>
        <v>0</v>
      </c>
      <c r="H39" s="140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si="15"/>
        <v>0</v>
      </c>
      <c r="L39" s="141">
        <f t="shared" si="15"/>
        <v>0</v>
      </c>
      <c r="M39" s="141">
        <f t="shared" si="15"/>
        <v>0</v>
      </c>
      <c r="N39" s="141">
        <f t="shared" si="15"/>
        <v>0</v>
      </c>
      <c r="O39" s="141">
        <f t="shared" si="15"/>
        <v>0</v>
      </c>
      <c r="P39" s="141">
        <f t="shared" si="15"/>
        <v>0</v>
      </c>
      <c r="Q39" s="141">
        <f t="shared" si="15"/>
        <v>0</v>
      </c>
    </row>
    <row r="40" spans="1:17" ht="30">
      <c r="A40" s="6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</row>
    <row r="41" spans="1:17" ht="30">
      <c r="A41" s="6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</row>
    <row r="42" spans="1:17" ht="30">
      <c r="A42" s="6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</row>
    <row r="43" spans="1:17" s="7" customFormat="1" ht="15.75">
      <c r="A43" s="17">
        <v>2700</v>
      </c>
      <c r="B43" s="98" t="s">
        <v>50</v>
      </c>
      <c r="C43" s="140">
        <f aca="true" t="shared" si="16" ref="C43:Q43">SUM(C44+C45+C46)</f>
        <v>0</v>
      </c>
      <c r="D43" s="140">
        <f t="shared" si="16"/>
        <v>0</v>
      </c>
      <c r="E43" s="140">
        <f t="shared" si="16"/>
        <v>0</v>
      </c>
      <c r="F43" s="140">
        <f t="shared" si="16"/>
        <v>0</v>
      </c>
      <c r="G43" s="140">
        <f t="shared" si="16"/>
        <v>0</v>
      </c>
      <c r="H43" s="140">
        <f t="shared" si="16"/>
        <v>0</v>
      </c>
      <c r="I43" s="141">
        <f>F43*112%</f>
        <v>0</v>
      </c>
      <c r="J43" s="141">
        <f t="shared" si="16"/>
        <v>0</v>
      </c>
      <c r="K43" s="141">
        <f t="shared" si="16"/>
        <v>0</v>
      </c>
      <c r="L43" s="141">
        <f t="shared" si="16"/>
        <v>0</v>
      </c>
      <c r="M43" s="141">
        <f t="shared" si="16"/>
        <v>0</v>
      </c>
      <c r="N43" s="141">
        <f t="shared" si="16"/>
        <v>0</v>
      </c>
      <c r="O43" s="141">
        <f t="shared" si="16"/>
        <v>0</v>
      </c>
      <c r="P43" s="141">
        <f t="shared" si="16"/>
        <v>0</v>
      </c>
      <c r="Q43" s="141">
        <f t="shared" si="16"/>
        <v>0</v>
      </c>
    </row>
    <row r="44" spans="1:17" s="9" customFormat="1" ht="15.75">
      <c r="A44" s="6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</row>
    <row r="45" spans="1:17" s="10" customFormat="1" ht="15.75">
      <c r="A45" s="6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</row>
    <row r="46" spans="1:17" s="10" customFormat="1" ht="15.75">
      <c r="A46" s="6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</row>
    <row r="47" spans="1:17" s="10" customFormat="1" ht="15.75">
      <c r="A47" s="17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0</v>
      </c>
      <c r="G47" s="140"/>
      <c r="H47" s="142">
        <f>SUM(F47+G47)</f>
        <v>0</v>
      </c>
      <c r="I47" s="141">
        <f>F47*112%</f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</row>
    <row r="48" spans="1:17" s="10" customFormat="1" ht="15.75">
      <c r="A48" s="17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</row>
    <row r="49" spans="1:17" ht="15.75">
      <c r="A49" s="17">
        <v>3000</v>
      </c>
      <c r="B49" s="98" t="s">
        <v>20</v>
      </c>
      <c r="C49" s="140">
        <f aca="true" t="shared" si="17" ref="C49:Q49">SUM(C50+C64)</f>
        <v>0</v>
      </c>
      <c r="D49" s="140">
        <f t="shared" si="17"/>
        <v>0</v>
      </c>
      <c r="E49" s="140">
        <f t="shared" si="17"/>
        <v>0</v>
      </c>
      <c r="F49" s="140">
        <f t="shared" si="17"/>
        <v>0</v>
      </c>
      <c r="G49" s="140">
        <f t="shared" si="17"/>
        <v>0</v>
      </c>
      <c r="H49" s="140">
        <f t="shared" si="17"/>
        <v>0</v>
      </c>
      <c r="I49" s="141">
        <f t="shared" si="17"/>
        <v>0</v>
      </c>
      <c r="J49" s="141">
        <f t="shared" si="17"/>
        <v>0</v>
      </c>
      <c r="K49" s="141">
        <f t="shared" si="17"/>
        <v>0</v>
      </c>
      <c r="L49" s="141">
        <f t="shared" si="17"/>
        <v>0</v>
      </c>
      <c r="M49" s="141">
        <f t="shared" si="17"/>
        <v>0</v>
      </c>
      <c r="N49" s="141">
        <f t="shared" si="17"/>
        <v>0</v>
      </c>
      <c r="O49" s="141">
        <f t="shared" si="17"/>
        <v>0</v>
      </c>
      <c r="P49" s="141">
        <f t="shared" si="17"/>
        <v>0</v>
      </c>
      <c r="Q49" s="141">
        <f t="shared" si="17"/>
        <v>0</v>
      </c>
    </row>
    <row r="50" spans="1:17" s="10" customFormat="1" ht="15.75">
      <c r="A50" s="17">
        <v>3100</v>
      </c>
      <c r="B50" s="98" t="s">
        <v>52</v>
      </c>
      <c r="C50" s="140">
        <f aca="true" t="shared" si="18" ref="C50:Q50">SUM(C51+C52+C55+C58+C62+C63)</f>
        <v>0</v>
      </c>
      <c r="D50" s="140">
        <f t="shared" si="18"/>
        <v>0</v>
      </c>
      <c r="E50" s="140">
        <f t="shared" si="18"/>
        <v>0</v>
      </c>
      <c r="F50" s="140">
        <f t="shared" si="18"/>
        <v>0</v>
      </c>
      <c r="G50" s="140">
        <f t="shared" si="18"/>
        <v>0</v>
      </c>
      <c r="H50" s="140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</row>
    <row r="51" spans="1:17" ht="30">
      <c r="A51" s="6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19" ref="L51:M68">I51*108.1%</f>
        <v>0</v>
      </c>
      <c r="M51" s="143">
        <f t="shared" si="19"/>
        <v>0</v>
      </c>
      <c r="N51" s="143">
        <f>SUM(L51+M51)</f>
        <v>0</v>
      </c>
      <c r="O51" s="143">
        <f aca="true" t="shared" si="20" ref="O51:P68">L51*105.5%</f>
        <v>0</v>
      </c>
      <c r="P51" s="143">
        <f t="shared" si="20"/>
        <v>0</v>
      </c>
      <c r="Q51" s="143">
        <f>SUM(O51+P51)</f>
        <v>0</v>
      </c>
    </row>
    <row r="52" spans="1:17" ht="15.75">
      <c r="A52" s="6">
        <v>3120</v>
      </c>
      <c r="B52" s="100" t="s">
        <v>21</v>
      </c>
      <c r="C52" s="142">
        <f aca="true" t="shared" si="21" ref="C52:Q52">SUM(C53+C54)</f>
        <v>0</v>
      </c>
      <c r="D52" s="142">
        <f t="shared" si="21"/>
        <v>0</v>
      </c>
      <c r="E52" s="142">
        <f t="shared" si="21"/>
        <v>0</v>
      </c>
      <c r="F52" s="142">
        <f t="shared" si="21"/>
        <v>0</v>
      </c>
      <c r="G52" s="142">
        <f t="shared" si="21"/>
        <v>0</v>
      </c>
      <c r="H52" s="142">
        <f t="shared" si="21"/>
        <v>0</v>
      </c>
      <c r="I52" s="143">
        <f t="shared" si="21"/>
        <v>0</v>
      </c>
      <c r="J52" s="143">
        <f t="shared" si="21"/>
        <v>0</v>
      </c>
      <c r="K52" s="143">
        <f t="shared" si="21"/>
        <v>0</v>
      </c>
      <c r="L52" s="143">
        <f t="shared" si="21"/>
        <v>0</v>
      </c>
      <c r="M52" s="143">
        <f t="shared" si="21"/>
        <v>0</v>
      </c>
      <c r="N52" s="143">
        <f t="shared" si="21"/>
        <v>0</v>
      </c>
      <c r="O52" s="143">
        <f t="shared" si="21"/>
        <v>0</v>
      </c>
      <c r="P52" s="143">
        <f t="shared" si="21"/>
        <v>0</v>
      </c>
      <c r="Q52" s="143">
        <f t="shared" si="21"/>
        <v>0</v>
      </c>
    </row>
    <row r="53" spans="1:17" ht="15.75">
      <c r="A53" s="6">
        <v>3121</v>
      </c>
      <c r="B53" s="100" t="s">
        <v>54</v>
      </c>
      <c r="C53" s="142"/>
      <c r="D53" s="142"/>
      <c r="E53" s="142">
        <f aca="true" t="shared" si="22" ref="E53:E63">SUM(C53+D53)</f>
        <v>0</v>
      </c>
      <c r="F53" s="142"/>
      <c r="G53" s="142"/>
      <c r="H53" s="142">
        <f aca="true" t="shared" si="23" ref="H53:H63">SUM(F53+G53)</f>
        <v>0</v>
      </c>
      <c r="I53" s="143">
        <f>F53*112%</f>
        <v>0</v>
      </c>
      <c r="J53" s="143"/>
      <c r="K53" s="143">
        <f aca="true" t="shared" si="24" ref="K53:K63">SUM(I53+J53)</f>
        <v>0</v>
      </c>
      <c r="L53" s="143">
        <f t="shared" si="19"/>
        <v>0</v>
      </c>
      <c r="M53" s="143">
        <f t="shared" si="19"/>
        <v>0</v>
      </c>
      <c r="N53" s="143">
        <f>SUM(L53+M53)</f>
        <v>0</v>
      </c>
      <c r="O53" s="143">
        <f t="shared" si="20"/>
        <v>0</v>
      </c>
      <c r="P53" s="143">
        <f t="shared" si="20"/>
        <v>0</v>
      </c>
      <c r="Q53" s="143">
        <f aca="true" t="shared" si="25" ref="Q53:Q63">SUM(O53+P53)</f>
        <v>0</v>
      </c>
    </row>
    <row r="54" spans="1:17" ht="15.75">
      <c r="A54" s="6">
        <v>3122</v>
      </c>
      <c r="B54" s="100" t="s">
        <v>55</v>
      </c>
      <c r="C54" s="142"/>
      <c r="D54" s="142"/>
      <c r="E54" s="142">
        <f t="shared" si="22"/>
        <v>0</v>
      </c>
      <c r="F54" s="142"/>
      <c r="G54" s="142"/>
      <c r="H54" s="142">
        <f t="shared" si="23"/>
        <v>0</v>
      </c>
      <c r="I54" s="143">
        <f>F54*112%</f>
        <v>0</v>
      </c>
      <c r="J54" s="143"/>
      <c r="K54" s="143">
        <f t="shared" si="24"/>
        <v>0</v>
      </c>
      <c r="L54" s="143">
        <f t="shared" si="19"/>
        <v>0</v>
      </c>
      <c r="M54" s="143">
        <f t="shared" si="19"/>
        <v>0</v>
      </c>
      <c r="N54" s="143">
        <f>SUM(L54+M54)</f>
        <v>0</v>
      </c>
      <c r="O54" s="143">
        <f t="shared" si="20"/>
        <v>0</v>
      </c>
      <c r="P54" s="143">
        <f t="shared" si="20"/>
        <v>0</v>
      </c>
      <c r="Q54" s="143">
        <f t="shared" si="25"/>
        <v>0</v>
      </c>
    </row>
    <row r="55" spans="1:17" ht="15.75">
      <c r="A55" s="6">
        <v>3130</v>
      </c>
      <c r="B55" s="100" t="s">
        <v>22</v>
      </c>
      <c r="C55" s="142">
        <f>SUM(C56+C57)</f>
        <v>0</v>
      </c>
      <c r="D55" s="142">
        <f aca="true" t="shared" si="26" ref="D55:Q55">SUM(D56+D57)</f>
        <v>0</v>
      </c>
      <c r="E55" s="142">
        <f t="shared" si="26"/>
        <v>0</v>
      </c>
      <c r="F55" s="142">
        <f t="shared" si="26"/>
        <v>0</v>
      </c>
      <c r="G55" s="142">
        <f t="shared" si="26"/>
        <v>0</v>
      </c>
      <c r="H55" s="142">
        <f t="shared" si="26"/>
        <v>0</v>
      </c>
      <c r="I55" s="143">
        <f t="shared" si="26"/>
        <v>0</v>
      </c>
      <c r="J55" s="143">
        <f t="shared" si="26"/>
        <v>0</v>
      </c>
      <c r="K55" s="143">
        <f t="shared" si="26"/>
        <v>0</v>
      </c>
      <c r="L55" s="143">
        <f t="shared" si="26"/>
        <v>0</v>
      </c>
      <c r="M55" s="143">
        <f t="shared" si="26"/>
        <v>0</v>
      </c>
      <c r="N55" s="143">
        <f t="shared" si="26"/>
        <v>0</v>
      </c>
      <c r="O55" s="143">
        <f t="shared" si="26"/>
        <v>0</v>
      </c>
      <c r="P55" s="143">
        <f t="shared" si="26"/>
        <v>0</v>
      </c>
      <c r="Q55" s="143">
        <f t="shared" si="26"/>
        <v>0</v>
      </c>
    </row>
    <row r="56" spans="1:17" ht="15.75">
      <c r="A56" s="6">
        <v>3131</v>
      </c>
      <c r="B56" s="100" t="s">
        <v>56</v>
      </c>
      <c r="C56" s="142"/>
      <c r="D56" s="142"/>
      <c r="E56" s="142">
        <f t="shared" si="22"/>
        <v>0</v>
      </c>
      <c r="F56" s="142"/>
      <c r="G56" s="142"/>
      <c r="H56" s="142">
        <f t="shared" si="23"/>
        <v>0</v>
      </c>
      <c r="I56" s="143">
        <f>F56*112%</f>
        <v>0</v>
      </c>
      <c r="J56" s="143"/>
      <c r="K56" s="143">
        <f t="shared" si="24"/>
        <v>0</v>
      </c>
      <c r="L56" s="143">
        <f t="shared" si="19"/>
        <v>0</v>
      </c>
      <c r="M56" s="143">
        <f t="shared" si="19"/>
        <v>0</v>
      </c>
      <c r="N56" s="143">
        <f>SUM(L56+M56)</f>
        <v>0</v>
      </c>
      <c r="O56" s="143">
        <f t="shared" si="20"/>
        <v>0</v>
      </c>
      <c r="P56" s="143">
        <f t="shared" si="20"/>
        <v>0</v>
      </c>
      <c r="Q56" s="143">
        <f t="shared" si="25"/>
        <v>0</v>
      </c>
    </row>
    <row r="57" spans="1:17" s="9" customFormat="1" ht="15.75">
      <c r="A57" s="6">
        <v>3132</v>
      </c>
      <c r="B57" s="100" t="s">
        <v>23</v>
      </c>
      <c r="C57" s="142"/>
      <c r="D57" s="142">
        <v>0</v>
      </c>
      <c r="E57" s="142">
        <f t="shared" si="22"/>
        <v>0</v>
      </c>
      <c r="F57" s="140"/>
      <c r="G57" s="142">
        <v>0</v>
      </c>
      <c r="H57" s="142">
        <f t="shared" si="23"/>
        <v>0</v>
      </c>
      <c r="I57" s="143">
        <f>F57*112%</f>
        <v>0</v>
      </c>
      <c r="J57" s="143">
        <f>G57*112%</f>
        <v>0</v>
      </c>
      <c r="K57" s="143">
        <f t="shared" si="24"/>
        <v>0</v>
      </c>
      <c r="L57" s="143">
        <f t="shared" si="19"/>
        <v>0</v>
      </c>
      <c r="M57" s="143">
        <f t="shared" si="19"/>
        <v>0</v>
      </c>
      <c r="N57" s="143">
        <f>SUM(L57+M57)</f>
        <v>0</v>
      </c>
      <c r="O57" s="143">
        <f t="shared" si="20"/>
        <v>0</v>
      </c>
      <c r="P57" s="143">
        <f t="shared" si="20"/>
        <v>0</v>
      </c>
      <c r="Q57" s="143">
        <f t="shared" si="25"/>
        <v>0</v>
      </c>
    </row>
    <row r="58" spans="1:17" s="9" customFormat="1" ht="15.75">
      <c r="A58" s="6">
        <v>3140</v>
      </c>
      <c r="B58" s="100" t="s">
        <v>24</v>
      </c>
      <c r="C58" s="142">
        <f>SUM(C59+C60+C61)</f>
        <v>0</v>
      </c>
      <c r="D58" s="142">
        <f aca="true" t="shared" si="27" ref="D58:Q58">SUM(D59+D60+D61)</f>
        <v>0</v>
      </c>
      <c r="E58" s="142">
        <f t="shared" si="27"/>
        <v>0</v>
      </c>
      <c r="F58" s="142">
        <f t="shared" si="27"/>
        <v>0</v>
      </c>
      <c r="G58" s="142">
        <f t="shared" si="27"/>
        <v>0</v>
      </c>
      <c r="H58" s="142">
        <f t="shared" si="27"/>
        <v>0</v>
      </c>
      <c r="I58" s="143">
        <f t="shared" si="27"/>
        <v>0</v>
      </c>
      <c r="J58" s="143">
        <f t="shared" si="27"/>
        <v>0</v>
      </c>
      <c r="K58" s="143">
        <f t="shared" si="27"/>
        <v>0</v>
      </c>
      <c r="L58" s="143">
        <f t="shared" si="27"/>
        <v>0</v>
      </c>
      <c r="M58" s="143">
        <f t="shared" si="27"/>
        <v>0</v>
      </c>
      <c r="N58" s="143">
        <f t="shared" si="27"/>
        <v>0</v>
      </c>
      <c r="O58" s="143">
        <f t="shared" si="27"/>
        <v>0</v>
      </c>
      <c r="P58" s="143">
        <f t="shared" si="27"/>
        <v>0</v>
      </c>
      <c r="Q58" s="143">
        <f t="shared" si="27"/>
        <v>0</v>
      </c>
    </row>
    <row r="59" spans="1:17" s="9" customFormat="1" ht="15.75">
      <c r="A59" s="6">
        <v>3141</v>
      </c>
      <c r="B59" s="100" t="s">
        <v>57</v>
      </c>
      <c r="C59" s="142"/>
      <c r="D59" s="142"/>
      <c r="E59" s="142">
        <f t="shared" si="22"/>
        <v>0</v>
      </c>
      <c r="F59" s="142"/>
      <c r="G59" s="142"/>
      <c r="H59" s="142">
        <f t="shared" si="23"/>
        <v>0</v>
      </c>
      <c r="I59" s="143">
        <f>F59*112%</f>
        <v>0</v>
      </c>
      <c r="J59" s="143"/>
      <c r="K59" s="143">
        <f t="shared" si="24"/>
        <v>0</v>
      </c>
      <c r="L59" s="143">
        <f t="shared" si="19"/>
        <v>0</v>
      </c>
      <c r="M59" s="143">
        <f t="shared" si="19"/>
        <v>0</v>
      </c>
      <c r="N59" s="143">
        <f>SUM(L59+M59)</f>
        <v>0</v>
      </c>
      <c r="O59" s="143">
        <f t="shared" si="20"/>
        <v>0</v>
      </c>
      <c r="P59" s="143">
        <f t="shared" si="20"/>
        <v>0</v>
      </c>
      <c r="Q59" s="143">
        <f t="shared" si="25"/>
        <v>0</v>
      </c>
    </row>
    <row r="60" spans="1:17" s="9" customFormat="1" ht="15.75">
      <c r="A60" s="6">
        <v>3142</v>
      </c>
      <c r="B60" s="100" t="s">
        <v>58</v>
      </c>
      <c r="C60" s="142"/>
      <c r="D60" s="142"/>
      <c r="E60" s="142">
        <f t="shared" si="22"/>
        <v>0</v>
      </c>
      <c r="F60" s="142"/>
      <c r="G60" s="142"/>
      <c r="H60" s="142">
        <f t="shared" si="23"/>
        <v>0</v>
      </c>
      <c r="I60" s="143">
        <f>F60*112%</f>
        <v>0</v>
      </c>
      <c r="J60" s="143"/>
      <c r="K60" s="143">
        <f t="shared" si="24"/>
        <v>0</v>
      </c>
      <c r="L60" s="143">
        <f t="shared" si="19"/>
        <v>0</v>
      </c>
      <c r="M60" s="143">
        <f t="shared" si="19"/>
        <v>0</v>
      </c>
      <c r="N60" s="143">
        <f>SUM(L60+M60)</f>
        <v>0</v>
      </c>
      <c r="O60" s="143">
        <f t="shared" si="20"/>
        <v>0</v>
      </c>
      <c r="P60" s="143">
        <f t="shared" si="20"/>
        <v>0</v>
      </c>
      <c r="Q60" s="143">
        <f t="shared" si="25"/>
        <v>0</v>
      </c>
    </row>
    <row r="61" spans="1:17" ht="15.75">
      <c r="A61" s="6">
        <v>3143</v>
      </c>
      <c r="B61" s="100" t="s">
        <v>59</v>
      </c>
      <c r="C61" s="142"/>
      <c r="D61" s="142"/>
      <c r="E61" s="142">
        <f t="shared" si="22"/>
        <v>0</v>
      </c>
      <c r="F61" s="142"/>
      <c r="G61" s="142"/>
      <c r="H61" s="142">
        <f t="shared" si="23"/>
        <v>0</v>
      </c>
      <c r="I61" s="143">
        <f>F61*112%</f>
        <v>0</v>
      </c>
      <c r="J61" s="143"/>
      <c r="K61" s="143">
        <f t="shared" si="24"/>
        <v>0</v>
      </c>
      <c r="L61" s="143">
        <f t="shared" si="19"/>
        <v>0</v>
      </c>
      <c r="M61" s="143">
        <f t="shared" si="19"/>
        <v>0</v>
      </c>
      <c r="N61" s="143">
        <f>SUM(L61+M61)</f>
        <v>0</v>
      </c>
      <c r="O61" s="143">
        <f t="shared" si="20"/>
        <v>0</v>
      </c>
      <c r="P61" s="143">
        <f t="shared" si="20"/>
        <v>0</v>
      </c>
      <c r="Q61" s="143">
        <f t="shared" si="25"/>
        <v>0</v>
      </c>
    </row>
    <row r="62" spans="1:17" s="7" customFormat="1" ht="15.75">
      <c r="A62" s="6">
        <v>3150</v>
      </c>
      <c r="B62" s="100" t="s">
        <v>60</v>
      </c>
      <c r="C62" s="140"/>
      <c r="D62" s="140"/>
      <c r="E62" s="142">
        <f t="shared" si="22"/>
        <v>0</v>
      </c>
      <c r="F62" s="140"/>
      <c r="G62" s="140"/>
      <c r="H62" s="142">
        <f t="shared" si="23"/>
        <v>0</v>
      </c>
      <c r="I62" s="143">
        <f>F62*112%</f>
        <v>0</v>
      </c>
      <c r="J62" s="141"/>
      <c r="K62" s="143">
        <f t="shared" si="24"/>
        <v>0</v>
      </c>
      <c r="L62" s="143">
        <f t="shared" si="19"/>
        <v>0</v>
      </c>
      <c r="M62" s="143">
        <f t="shared" si="19"/>
        <v>0</v>
      </c>
      <c r="N62" s="143">
        <f>SUM(L62+M62)</f>
        <v>0</v>
      </c>
      <c r="O62" s="143">
        <f t="shared" si="20"/>
        <v>0</v>
      </c>
      <c r="P62" s="143">
        <f t="shared" si="20"/>
        <v>0</v>
      </c>
      <c r="Q62" s="143">
        <f t="shared" si="25"/>
        <v>0</v>
      </c>
    </row>
    <row r="63" spans="1:17" ht="15.75">
      <c r="A63" s="6">
        <v>3160</v>
      </c>
      <c r="B63" s="100" t="s">
        <v>61</v>
      </c>
      <c r="C63" s="142"/>
      <c r="D63" s="142"/>
      <c r="E63" s="142">
        <f t="shared" si="22"/>
        <v>0</v>
      </c>
      <c r="F63" s="142"/>
      <c r="G63" s="142"/>
      <c r="H63" s="142">
        <f t="shared" si="23"/>
        <v>0</v>
      </c>
      <c r="I63" s="143">
        <f>F63*112%</f>
        <v>0</v>
      </c>
      <c r="J63" s="143"/>
      <c r="K63" s="143">
        <f t="shared" si="24"/>
        <v>0</v>
      </c>
      <c r="L63" s="143">
        <f t="shared" si="19"/>
        <v>0</v>
      </c>
      <c r="M63" s="143">
        <f t="shared" si="19"/>
        <v>0</v>
      </c>
      <c r="N63" s="143">
        <f>SUM(L63+M63)</f>
        <v>0</v>
      </c>
      <c r="O63" s="143">
        <f t="shared" si="20"/>
        <v>0</v>
      </c>
      <c r="P63" s="143">
        <f t="shared" si="20"/>
        <v>0</v>
      </c>
      <c r="Q63" s="143">
        <f t="shared" si="25"/>
        <v>0</v>
      </c>
    </row>
    <row r="64" spans="1:17" ht="15.75">
      <c r="A64" s="17">
        <v>3200</v>
      </c>
      <c r="B64" s="101" t="s">
        <v>25</v>
      </c>
      <c r="C64" s="140">
        <f aca="true" t="shared" si="28" ref="C64:Q64">SUM(C65+C66+C67+C68)</f>
        <v>0</v>
      </c>
      <c r="D64" s="140">
        <f t="shared" si="28"/>
        <v>0</v>
      </c>
      <c r="E64" s="140">
        <f t="shared" si="28"/>
        <v>0</v>
      </c>
      <c r="F64" s="140">
        <f t="shared" si="28"/>
        <v>0</v>
      </c>
      <c r="G64" s="140">
        <f t="shared" si="28"/>
        <v>0</v>
      </c>
      <c r="H64" s="140">
        <f t="shared" si="28"/>
        <v>0</v>
      </c>
      <c r="I64" s="141">
        <f t="shared" si="28"/>
        <v>0</v>
      </c>
      <c r="J64" s="141">
        <f t="shared" si="28"/>
        <v>0</v>
      </c>
      <c r="K64" s="141">
        <f t="shared" si="28"/>
        <v>0</v>
      </c>
      <c r="L64" s="141">
        <f t="shared" si="28"/>
        <v>0</v>
      </c>
      <c r="M64" s="141">
        <f t="shared" si="28"/>
        <v>0</v>
      </c>
      <c r="N64" s="141">
        <f t="shared" si="28"/>
        <v>0</v>
      </c>
      <c r="O64" s="141">
        <f t="shared" si="28"/>
        <v>0</v>
      </c>
      <c r="P64" s="141">
        <f t="shared" si="28"/>
        <v>0</v>
      </c>
      <c r="Q64" s="141">
        <f t="shared" si="28"/>
        <v>0</v>
      </c>
    </row>
    <row r="65" spans="1:17" ht="30">
      <c r="A65" s="6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19"/>
        <v>0</v>
      </c>
      <c r="M65" s="143">
        <f t="shared" si="19"/>
        <v>0</v>
      </c>
      <c r="N65" s="143">
        <f>SUM(L65+M65)</f>
        <v>0</v>
      </c>
      <c r="O65" s="143">
        <f t="shared" si="20"/>
        <v>0</v>
      </c>
      <c r="P65" s="143">
        <f t="shared" si="20"/>
        <v>0</v>
      </c>
      <c r="Q65" s="143">
        <f>SUM(O65+P65)</f>
        <v>0</v>
      </c>
    </row>
    <row r="66" spans="1:17" ht="30">
      <c r="A66" s="6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19"/>
        <v>0</v>
      </c>
      <c r="M66" s="143">
        <f t="shared" si="19"/>
        <v>0</v>
      </c>
      <c r="N66" s="143">
        <f>SUM(L66+M66)</f>
        <v>0</v>
      </c>
      <c r="O66" s="143">
        <f t="shared" si="20"/>
        <v>0</v>
      </c>
      <c r="P66" s="143">
        <f t="shared" si="20"/>
        <v>0</v>
      </c>
      <c r="Q66" s="143">
        <f>SUM(O66+P66)</f>
        <v>0</v>
      </c>
    </row>
    <row r="67" spans="1:17" ht="30">
      <c r="A67" s="6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19"/>
        <v>0</v>
      </c>
      <c r="M67" s="143">
        <f t="shared" si="19"/>
        <v>0</v>
      </c>
      <c r="N67" s="143">
        <f>SUM(L67+M67)</f>
        <v>0</v>
      </c>
      <c r="O67" s="143">
        <f t="shared" si="20"/>
        <v>0</v>
      </c>
      <c r="P67" s="143">
        <f t="shared" si="20"/>
        <v>0</v>
      </c>
      <c r="Q67" s="143">
        <f>SUM(O67+P67)</f>
        <v>0</v>
      </c>
    </row>
    <row r="68" spans="1:17" ht="15.75">
      <c r="A68" s="6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19"/>
        <v>0</v>
      </c>
      <c r="M68" s="143">
        <f t="shared" si="19"/>
        <v>0</v>
      </c>
      <c r="N68" s="143">
        <f>SUM(L68+M68)</f>
        <v>0</v>
      </c>
      <c r="O68" s="143">
        <f t="shared" si="20"/>
        <v>0</v>
      </c>
      <c r="P68" s="143">
        <f t="shared" si="20"/>
        <v>0</v>
      </c>
      <c r="Q68" s="143">
        <f>SUM(O68+P68)</f>
        <v>0</v>
      </c>
    </row>
    <row r="69" spans="1:17" ht="15.75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</row>
    <row r="70" spans="3:8" ht="15.75">
      <c r="C70" s="32"/>
      <c r="D70" s="32"/>
      <c r="E70" s="32"/>
      <c r="F70" s="32"/>
      <c r="G70" s="32"/>
      <c r="H70" s="32"/>
    </row>
    <row r="71" spans="2:14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</row>
    <row r="72" spans="2:14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</row>
    <row r="73" spans="2:14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2:14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</row>
    <row r="75" spans="3:14" ht="15.75">
      <c r="C75" s="32"/>
      <c r="D75" s="32"/>
      <c r="E75" s="32"/>
      <c r="F75" s="32"/>
      <c r="G75" s="32"/>
      <c r="H75" s="32"/>
      <c r="K75" s="93" t="s">
        <v>29</v>
      </c>
      <c r="L75" s="32"/>
      <c r="M75" s="32"/>
      <c r="N75" s="32"/>
    </row>
    <row r="76" spans="3:8" ht="15.75">
      <c r="C76" s="32"/>
      <c r="D76" s="32"/>
      <c r="E76" s="32"/>
      <c r="F76" s="32"/>
      <c r="G76" s="32"/>
      <c r="H76" s="32"/>
    </row>
    <row r="77" spans="3:11" ht="15.75">
      <c r="C77" s="32"/>
      <c r="D77" s="32"/>
      <c r="E77" s="32"/>
      <c r="F77" s="32"/>
      <c r="G77" s="32"/>
      <c r="H77" s="32"/>
      <c r="K77" s="4"/>
    </row>
    <row r="78" spans="3:8" ht="15.75">
      <c r="C78" s="32"/>
      <c r="D78" s="32"/>
      <c r="E78" s="32"/>
      <c r="F78" s="32"/>
      <c r="G78" s="32"/>
      <c r="H78" s="32"/>
    </row>
    <row r="79" spans="3:8" ht="15.75">
      <c r="C79" s="32"/>
      <c r="D79" s="32"/>
      <c r="E79" s="32"/>
      <c r="F79" s="32"/>
      <c r="G79" s="32"/>
      <c r="H79" s="32"/>
    </row>
    <row r="80" spans="3:8" ht="15.75">
      <c r="C80" s="32"/>
      <c r="D80" s="32"/>
      <c r="E80" s="32"/>
      <c r="F80" s="32"/>
      <c r="G80" s="32"/>
      <c r="H80" s="32"/>
    </row>
    <row r="81" spans="1:8" ht="15.75">
      <c r="A81" s="15"/>
      <c r="B81" s="14"/>
      <c r="C81" s="32"/>
      <c r="D81" s="32"/>
      <c r="E81" s="32"/>
      <c r="F81" s="32"/>
      <c r="G81" s="32"/>
      <c r="H81" s="32"/>
    </row>
    <row r="82" spans="1:8" ht="15.75">
      <c r="A82" s="15"/>
      <c r="B82" s="14"/>
      <c r="C82" s="32"/>
      <c r="D82" s="32"/>
      <c r="E82" s="32"/>
      <c r="F82" s="32"/>
      <c r="G82" s="32"/>
      <c r="H82" s="32"/>
    </row>
    <row r="83" spans="1:8" ht="15.75">
      <c r="A83" s="1"/>
      <c r="B83"/>
      <c r="C83" s="32"/>
      <c r="D83" s="32"/>
      <c r="E83" s="32"/>
      <c r="F83" s="32"/>
      <c r="G83" s="32"/>
      <c r="H83" s="32"/>
    </row>
    <row r="84" spans="1:8" ht="15.75">
      <c r="A84" s="1"/>
      <c r="B84"/>
      <c r="C84" s="32"/>
      <c r="D84" s="32"/>
      <c r="E84" s="32"/>
      <c r="F84" s="32"/>
      <c r="G84" s="32"/>
      <c r="H84" s="32"/>
    </row>
    <row r="85" spans="1:8" ht="15.75">
      <c r="A85" s="1"/>
      <c r="B85"/>
      <c r="C85" s="32"/>
      <c r="D85" s="32"/>
      <c r="E85" s="32"/>
      <c r="F85" s="32"/>
      <c r="G85" s="32"/>
      <c r="H85" s="32"/>
    </row>
    <row r="86" spans="1:8" ht="15.75">
      <c r="A86" s="1"/>
      <c r="B86"/>
      <c r="C86" s="32"/>
      <c r="D86" s="32"/>
      <c r="E86" s="32"/>
      <c r="F86" s="32"/>
      <c r="G86" s="32"/>
      <c r="H86" s="32"/>
    </row>
    <row r="87" spans="1:8" ht="15.75">
      <c r="A87" s="15"/>
      <c r="B87" s="14"/>
      <c r="C87" s="32"/>
      <c r="D87" s="32"/>
      <c r="E87" s="32"/>
      <c r="F87" s="32"/>
      <c r="G87" s="32"/>
      <c r="H87" s="32"/>
    </row>
    <row r="88" spans="1:8" ht="15.75">
      <c r="A88" s="1"/>
      <c r="B88"/>
      <c r="C88" s="32"/>
      <c r="D88" s="32"/>
      <c r="E88" s="32"/>
      <c r="F88" s="32"/>
      <c r="G88" s="32"/>
      <c r="H88" s="32"/>
    </row>
    <row r="89" spans="1:8" ht="15.75">
      <c r="A89" s="1"/>
      <c r="B89"/>
      <c r="C89" s="32"/>
      <c r="D89" s="32"/>
      <c r="E89" s="32"/>
      <c r="F89" s="32"/>
      <c r="G89" s="32"/>
      <c r="H89" s="32"/>
    </row>
    <row r="90" spans="1:8" ht="15.75">
      <c r="A90" s="1"/>
      <c r="B90"/>
      <c r="C90" s="32"/>
      <c r="D90" s="32"/>
      <c r="E90" s="32"/>
      <c r="F90" s="32"/>
      <c r="G90" s="32"/>
      <c r="H90" s="32"/>
    </row>
    <row r="91" spans="1:8" ht="15.75">
      <c r="A91" s="1"/>
      <c r="B91"/>
      <c r="C91" s="32"/>
      <c r="D91" s="32"/>
      <c r="E91" s="32"/>
      <c r="F91" s="32"/>
      <c r="G91" s="32"/>
      <c r="H91" s="32"/>
    </row>
    <row r="92" spans="1:8" ht="15.75">
      <c r="A92" s="1"/>
      <c r="B92"/>
      <c r="C92" s="32"/>
      <c r="D92" s="32"/>
      <c r="E92" s="32"/>
      <c r="F92" s="32"/>
      <c r="G92" s="32"/>
      <c r="H92" s="32"/>
    </row>
    <row r="93" spans="1:8" ht="15.75">
      <c r="A93" s="1"/>
      <c r="B93"/>
      <c r="C93" s="32"/>
      <c r="D93" s="32"/>
      <c r="E93" s="32"/>
      <c r="F93" s="32"/>
      <c r="G93" s="32"/>
      <c r="H93" s="32"/>
    </row>
    <row r="94" spans="1:8" ht="15.75">
      <c r="A94" s="1"/>
      <c r="B94"/>
      <c r="C94" s="32"/>
      <c r="D94" s="32"/>
      <c r="E94" s="32"/>
      <c r="F94" s="32"/>
      <c r="G94" s="32"/>
      <c r="H94" s="32"/>
    </row>
    <row r="95" spans="1:8" ht="15.75">
      <c r="A95" s="1"/>
      <c r="B95"/>
      <c r="C95" s="32"/>
      <c r="D95" s="32"/>
      <c r="E95" s="32"/>
      <c r="F95" s="32"/>
      <c r="G95" s="32"/>
      <c r="H95" s="32"/>
    </row>
    <row r="96" spans="1:8" ht="15.75">
      <c r="A96" s="1"/>
      <c r="B96"/>
      <c r="C96" s="32"/>
      <c r="D96" s="32"/>
      <c r="E96" s="32"/>
      <c r="F96" s="32"/>
      <c r="G96" s="32"/>
      <c r="H96" s="32"/>
    </row>
    <row r="97" spans="1:8" ht="15.75">
      <c r="A97" s="1"/>
      <c r="B97"/>
      <c r="C97" s="32"/>
      <c r="D97" s="32"/>
      <c r="E97" s="32"/>
      <c r="F97" s="32"/>
      <c r="G97" s="32"/>
      <c r="H97" s="32"/>
    </row>
    <row r="98" spans="1:8" ht="15.75">
      <c r="A98" s="1"/>
      <c r="B98"/>
      <c r="C98" s="32"/>
      <c r="D98" s="32"/>
      <c r="E98" s="32"/>
      <c r="F98" s="32"/>
      <c r="G98" s="32"/>
      <c r="H98" s="32"/>
    </row>
    <row r="99" spans="1:8" ht="15.75">
      <c r="A99" s="1"/>
      <c r="B99"/>
      <c r="C99" s="32"/>
      <c r="D99" s="32"/>
      <c r="E99" s="32"/>
      <c r="F99" s="32"/>
      <c r="G99" s="32"/>
      <c r="H99" s="32"/>
    </row>
    <row r="100" spans="1:8" ht="15.75">
      <c r="A100" s="1"/>
      <c r="B100"/>
      <c r="C100" s="32"/>
      <c r="D100" s="32"/>
      <c r="E100" s="32"/>
      <c r="F100" s="32"/>
      <c r="G100" s="32"/>
      <c r="H100" s="32"/>
    </row>
    <row r="101" spans="1:8" ht="15.75">
      <c r="A101" s="1"/>
      <c r="B101"/>
      <c r="C101" s="32"/>
      <c r="D101" s="32"/>
      <c r="E101" s="32"/>
      <c r="F101" s="32"/>
      <c r="G101" s="32"/>
      <c r="H101" s="32"/>
    </row>
    <row r="102" spans="1:8" ht="15.75">
      <c r="A102" s="1"/>
      <c r="B102"/>
      <c r="C102" s="32"/>
      <c r="D102" s="32"/>
      <c r="E102" s="32"/>
      <c r="F102" s="32"/>
      <c r="G102" s="32"/>
      <c r="H102" s="32"/>
    </row>
    <row r="103" spans="1:8" ht="15.75">
      <c r="A103" s="15"/>
      <c r="B103" s="14"/>
      <c r="C103" s="32"/>
      <c r="D103" s="32"/>
      <c r="E103" s="32"/>
      <c r="F103" s="32"/>
      <c r="G103" s="32"/>
      <c r="H103" s="32"/>
    </row>
    <row r="104" spans="1:8" ht="15.75">
      <c r="A104" s="1"/>
      <c r="B104"/>
      <c r="C104" s="32"/>
      <c r="D104" s="32"/>
      <c r="E104" s="32"/>
      <c r="F104" s="32"/>
      <c r="G104" s="32"/>
      <c r="H104" s="32"/>
    </row>
    <row r="105" spans="1:8" ht="15.75">
      <c r="A105" s="1"/>
      <c r="B105"/>
      <c r="C105" s="32"/>
      <c r="D105" s="32"/>
      <c r="E105" s="32"/>
      <c r="F105" s="32"/>
      <c r="G105" s="32"/>
      <c r="H105" s="32"/>
    </row>
    <row r="106" spans="1:8" ht="15.75">
      <c r="A106" s="15"/>
      <c r="B106" s="14"/>
      <c r="C106" s="32"/>
      <c r="D106" s="32"/>
      <c r="E106" s="32"/>
      <c r="F106" s="32"/>
      <c r="G106" s="32"/>
      <c r="H106" s="32"/>
    </row>
    <row r="107" spans="1:8" ht="15.75">
      <c r="A107" s="1"/>
      <c r="B107"/>
      <c r="C107" s="32"/>
      <c r="D107" s="32"/>
      <c r="E107" s="32"/>
      <c r="F107" s="32"/>
      <c r="G107" s="32"/>
      <c r="H107" s="32"/>
    </row>
    <row r="108" spans="1:8" ht="15.75">
      <c r="A108" s="1"/>
      <c r="B108"/>
      <c r="C108" s="32"/>
      <c r="D108" s="32"/>
      <c r="E108" s="32"/>
      <c r="F108" s="32"/>
      <c r="G108" s="32"/>
      <c r="H108" s="32"/>
    </row>
    <row r="109" spans="1:8" ht="15.75">
      <c r="A109" s="1"/>
      <c r="B109"/>
      <c r="C109" s="32"/>
      <c r="D109" s="32"/>
      <c r="E109" s="32"/>
      <c r="F109" s="32"/>
      <c r="G109" s="32"/>
      <c r="H109" s="32"/>
    </row>
    <row r="110" spans="1:8" ht="15.75">
      <c r="A110" s="15"/>
      <c r="B110" s="14"/>
      <c r="C110" s="32"/>
      <c r="D110" s="32"/>
      <c r="E110" s="32"/>
      <c r="F110" s="32"/>
      <c r="G110" s="32"/>
      <c r="H110" s="32"/>
    </row>
    <row r="111" spans="1:8" ht="15.75">
      <c r="A111" s="1"/>
      <c r="B111"/>
      <c r="C111" s="32"/>
      <c r="D111" s="32"/>
      <c r="E111" s="32"/>
      <c r="F111" s="32"/>
      <c r="G111" s="32"/>
      <c r="H111" s="32"/>
    </row>
    <row r="112" spans="1:8" ht="15.75">
      <c r="A112" s="1"/>
      <c r="B112"/>
      <c r="C112" s="32"/>
      <c r="D112" s="32"/>
      <c r="E112" s="32"/>
      <c r="F112" s="32"/>
      <c r="G112" s="32"/>
      <c r="H112" s="32"/>
    </row>
    <row r="113" spans="1:8" ht="15.75">
      <c r="A113" s="1"/>
      <c r="B113"/>
      <c r="C113" s="32"/>
      <c r="D113" s="32"/>
      <c r="E113" s="32"/>
      <c r="F113" s="32"/>
      <c r="G113" s="32"/>
      <c r="H113" s="32"/>
    </row>
    <row r="114" spans="1:8" ht="15.75">
      <c r="A114" s="15"/>
      <c r="B114" s="14"/>
      <c r="C114" s="32"/>
      <c r="D114" s="32"/>
      <c r="E114" s="32"/>
      <c r="F114" s="32"/>
      <c r="G114" s="32"/>
      <c r="H114" s="32"/>
    </row>
    <row r="115" spans="1:8" ht="15.75">
      <c r="A115" s="15"/>
      <c r="B115" s="14"/>
      <c r="C115" s="32"/>
      <c r="D115" s="32"/>
      <c r="E115" s="32"/>
      <c r="F115" s="32"/>
      <c r="G115" s="32"/>
      <c r="H115" s="32"/>
    </row>
    <row r="116" spans="1:8" ht="15.75">
      <c r="A116" s="15"/>
      <c r="B116" s="14"/>
      <c r="C116" s="32"/>
      <c r="D116" s="32"/>
      <c r="E116" s="32"/>
      <c r="F116" s="32"/>
      <c r="G116" s="32"/>
      <c r="H116" s="32"/>
    </row>
    <row r="117" spans="1:8" ht="15.75">
      <c r="A117" s="15"/>
      <c r="B117" s="14"/>
      <c r="C117" s="32"/>
      <c r="D117" s="32"/>
      <c r="E117" s="32"/>
      <c r="F117" s="32"/>
      <c r="G117" s="32"/>
      <c r="H117" s="32"/>
    </row>
    <row r="118" spans="1:8" ht="15.75">
      <c r="A118" s="1"/>
      <c r="B118"/>
      <c r="C118" s="32"/>
      <c r="D118" s="32"/>
      <c r="E118" s="32"/>
      <c r="F118" s="32"/>
      <c r="G118" s="32"/>
      <c r="H118" s="32"/>
    </row>
    <row r="119" spans="1:8" ht="15.75">
      <c r="A119" s="1"/>
      <c r="B119"/>
      <c r="C119" s="32"/>
      <c r="D119" s="32"/>
      <c r="E119" s="32"/>
      <c r="F119" s="32"/>
      <c r="G119" s="32"/>
      <c r="H119" s="32"/>
    </row>
    <row r="120" spans="1:8" ht="15.75">
      <c r="A120" s="1"/>
      <c r="B120"/>
      <c r="C120" s="32"/>
      <c r="D120" s="32"/>
      <c r="E120" s="32"/>
      <c r="F120" s="32"/>
      <c r="G120" s="32"/>
      <c r="H120" s="32"/>
    </row>
    <row r="121" spans="1:8" ht="15.75">
      <c r="A121" s="1"/>
      <c r="B121"/>
      <c r="C121" s="32"/>
      <c r="D121" s="32"/>
      <c r="E121" s="32"/>
      <c r="F121" s="32"/>
      <c r="G121" s="32"/>
      <c r="H121" s="32"/>
    </row>
    <row r="122" spans="1:8" ht="15.75">
      <c r="A122" s="1"/>
      <c r="B122"/>
      <c r="C122" s="32"/>
      <c r="D122" s="32"/>
      <c r="E122" s="32"/>
      <c r="F122" s="32"/>
      <c r="G122" s="32"/>
      <c r="H122" s="32"/>
    </row>
    <row r="123" spans="1:8" ht="15.75">
      <c r="A123" s="1"/>
      <c r="B123"/>
      <c r="C123" s="32"/>
      <c r="D123" s="32"/>
      <c r="E123" s="32"/>
      <c r="F123" s="32"/>
      <c r="G123" s="32"/>
      <c r="H123" s="32"/>
    </row>
    <row r="124" spans="1:8" ht="15.75">
      <c r="A124" s="1"/>
      <c r="B124"/>
      <c r="C124" s="32"/>
      <c r="D124" s="32"/>
      <c r="E124" s="32"/>
      <c r="F124" s="32"/>
      <c r="G124" s="32"/>
      <c r="H124" s="32"/>
    </row>
    <row r="125" spans="1:8" ht="15.75">
      <c r="A125" s="1"/>
      <c r="B125"/>
      <c r="C125" s="32"/>
      <c r="D125" s="32"/>
      <c r="E125" s="32"/>
      <c r="F125" s="32"/>
      <c r="G125" s="32"/>
      <c r="H125" s="32"/>
    </row>
    <row r="126" spans="1:8" ht="15.75">
      <c r="A126" s="1"/>
      <c r="B126"/>
      <c r="C126" s="32"/>
      <c r="D126" s="32"/>
      <c r="E126" s="32"/>
      <c r="F126" s="32"/>
      <c r="G126" s="32"/>
      <c r="H126" s="32"/>
    </row>
    <row r="127" spans="1:8" ht="15.75">
      <c r="A127" s="1"/>
      <c r="B127"/>
      <c r="C127" s="32"/>
      <c r="D127" s="32"/>
      <c r="E127" s="32"/>
      <c r="F127" s="32"/>
      <c r="G127" s="32"/>
      <c r="H127" s="32"/>
    </row>
    <row r="128" spans="1:8" ht="15.75">
      <c r="A128" s="1"/>
      <c r="B128"/>
      <c r="C128" s="32"/>
      <c r="D128" s="32"/>
      <c r="E128" s="32"/>
      <c r="F128" s="32"/>
      <c r="G128" s="32"/>
      <c r="H128" s="32"/>
    </row>
    <row r="129" spans="1:8" ht="15.75">
      <c r="A129" s="1"/>
      <c r="B129"/>
      <c r="C129" s="32"/>
      <c r="D129" s="32"/>
      <c r="E129" s="32"/>
      <c r="F129" s="32"/>
      <c r="G129" s="32"/>
      <c r="H129" s="32"/>
    </row>
    <row r="130" spans="1:8" ht="15.75">
      <c r="A130" s="1"/>
      <c r="B130"/>
      <c r="C130" s="32"/>
      <c r="D130" s="32"/>
      <c r="E130" s="32"/>
      <c r="F130" s="32"/>
      <c r="G130" s="32"/>
      <c r="H130" s="32"/>
    </row>
    <row r="131" spans="1:8" ht="15.75">
      <c r="A131" s="15"/>
      <c r="B131" s="14"/>
      <c r="C131" s="32"/>
      <c r="D131" s="32"/>
      <c r="E131" s="32"/>
      <c r="F131" s="32"/>
      <c r="G131" s="32"/>
      <c r="H131" s="32"/>
    </row>
    <row r="132" spans="1:8" ht="15.75">
      <c r="A132" s="1"/>
      <c r="B132"/>
      <c r="C132" s="32"/>
      <c r="D132" s="32"/>
      <c r="E132" s="32"/>
      <c r="F132" s="32"/>
      <c r="G132" s="32"/>
      <c r="H132" s="32"/>
    </row>
    <row r="133" spans="1:8" ht="15.75">
      <c r="A133" s="1"/>
      <c r="B133"/>
      <c r="C133" s="32"/>
      <c r="D133" s="32"/>
      <c r="E133" s="32"/>
      <c r="F133" s="32"/>
      <c r="G133" s="32"/>
      <c r="H133" s="32"/>
    </row>
    <row r="134" spans="1:8" ht="15.75">
      <c r="A134" s="1"/>
      <c r="B134"/>
      <c r="C134" s="32"/>
      <c r="D134" s="32"/>
      <c r="E134" s="32"/>
      <c r="F134" s="32"/>
      <c r="G134" s="32"/>
      <c r="H134" s="32"/>
    </row>
    <row r="135" spans="1:8" ht="15.75">
      <c r="A135" s="1"/>
      <c r="B135"/>
      <c r="C135" s="32"/>
      <c r="D135" s="32"/>
      <c r="E135" s="32"/>
      <c r="F135" s="32"/>
      <c r="G135" s="32"/>
      <c r="H135" s="32"/>
    </row>
    <row r="136" spans="1:8" ht="15.75">
      <c r="A136" s="1"/>
      <c r="C136" s="32"/>
      <c r="D136" s="32"/>
      <c r="E136" s="32"/>
      <c r="F136" s="32"/>
      <c r="G136" s="32"/>
      <c r="H136" s="32"/>
    </row>
    <row r="137" spans="3:8" ht="15.75">
      <c r="C137" s="32"/>
      <c r="D137" s="32"/>
      <c r="E137" s="32"/>
      <c r="F137" s="32"/>
      <c r="G137" s="32"/>
      <c r="H137" s="32"/>
    </row>
    <row r="138" spans="3:8" ht="15.75">
      <c r="C138" s="32"/>
      <c r="D138" s="32"/>
      <c r="E138" s="32"/>
      <c r="F138" s="32"/>
      <c r="G138" s="32"/>
      <c r="H138" s="32"/>
    </row>
    <row r="139" spans="3:8" ht="15.75">
      <c r="C139" s="32"/>
      <c r="D139" s="32"/>
      <c r="E139" s="32"/>
      <c r="F139" s="32"/>
      <c r="G139" s="32"/>
      <c r="H139" s="32"/>
    </row>
    <row r="140" spans="3:8" ht="15.75">
      <c r="C140" s="32"/>
      <c r="D140" s="32"/>
      <c r="E140" s="32"/>
      <c r="F140" s="32"/>
      <c r="G140" s="32"/>
      <c r="H140" s="32"/>
    </row>
    <row r="141" spans="3:8" ht="15.75">
      <c r="C141" s="32"/>
      <c r="D141" s="32"/>
      <c r="E141" s="32"/>
      <c r="F141" s="32"/>
      <c r="G141" s="32"/>
      <c r="H141" s="32"/>
    </row>
    <row r="142" spans="3:8" ht="15.75">
      <c r="C142" s="32"/>
      <c r="D142" s="32"/>
      <c r="E142" s="32"/>
      <c r="F142" s="32"/>
      <c r="G142" s="32"/>
      <c r="H142" s="32"/>
    </row>
    <row r="143" spans="3:8" ht="15.75">
      <c r="C143" s="32"/>
      <c r="D143" s="32"/>
      <c r="E143" s="32"/>
      <c r="F143" s="32"/>
      <c r="G143" s="32"/>
      <c r="H143" s="32"/>
    </row>
    <row r="144" spans="3:8" ht="15.75">
      <c r="C144" s="32"/>
      <c r="D144" s="32"/>
      <c r="E144" s="32"/>
      <c r="F144" s="32"/>
      <c r="G144" s="32"/>
      <c r="H144" s="32"/>
    </row>
    <row r="145" spans="3:8" ht="15.75">
      <c r="C145" s="32"/>
      <c r="D145" s="32"/>
      <c r="E145" s="32"/>
      <c r="F145" s="32"/>
      <c r="G145" s="32"/>
      <c r="H145" s="32"/>
    </row>
    <row r="146" spans="3:8" ht="15.75">
      <c r="C146" s="32"/>
      <c r="D146" s="32"/>
      <c r="E146" s="32"/>
      <c r="F146" s="32"/>
      <c r="G146" s="32"/>
      <c r="H146" s="32"/>
    </row>
    <row r="147" spans="3:8" ht="15.75">
      <c r="C147" s="32"/>
      <c r="D147" s="32"/>
      <c r="E147" s="32"/>
      <c r="F147" s="32"/>
      <c r="G147" s="32"/>
      <c r="H147" s="32"/>
    </row>
    <row r="148" spans="3:8" ht="15.75">
      <c r="C148" s="32"/>
      <c r="D148" s="32"/>
      <c r="E148" s="32"/>
      <c r="F148" s="32"/>
      <c r="G148" s="32"/>
      <c r="H148" s="32"/>
    </row>
    <row r="149" spans="3:8" ht="15.75">
      <c r="C149" s="32"/>
      <c r="D149" s="32"/>
      <c r="E149" s="32"/>
      <c r="F149" s="32"/>
      <c r="G149" s="32"/>
      <c r="H149" s="32"/>
    </row>
    <row r="150" spans="3:8" ht="15.75">
      <c r="C150" s="32"/>
      <c r="D150" s="32"/>
      <c r="E150" s="32"/>
      <c r="F150" s="32"/>
      <c r="G150" s="32"/>
      <c r="H150" s="32"/>
    </row>
    <row r="151" spans="3:8" ht="15.75">
      <c r="C151" s="32"/>
      <c r="D151" s="32"/>
      <c r="E151" s="32"/>
      <c r="F151" s="32"/>
      <c r="G151" s="32"/>
      <c r="H151" s="32"/>
    </row>
    <row r="152" spans="3:8" ht="15.75">
      <c r="C152" s="32"/>
      <c r="D152" s="32"/>
      <c r="E152" s="32"/>
      <c r="F152" s="32"/>
      <c r="G152" s="32"/>
      <c r="H152" s="32"/>
    </row>
    <row r="153" spans="3:8" ht="15.75">
      <c r="C153" s="32"/>
      <c r="D153" s="32"/>
      <c r="E153" s="32"/>
      <c r="F153" s="32"/>
      <c r="G153" s="32"/>
      <c r="H153" s="32"/>
    </row>
    <row r="154" spans="3:8" ht="15.75">
      <c r="C154" s="32"/>
      <c r="D154" s="32"/>
      <c r="E154" s="32"/>
      <c r="F154" s="32"/>
      <c r="G154" s="32"/>
      <c r="H154" s="32"/>
    </row>
    <row r="155" spans="3:8" ht="15.75">
      <c r="C155" s="32"/>
      <c r="D155" s="32"/>
      <c r="E155" s="32"/>
      <c r="F155" s="32"/>
      <c r="G155" s="32"/>
      <c r="H155" s="32"/>
    </row>
    <row r="156" spans="3:8" ht="15.75">
      <c r="C156" s="32"/>
      <c r="D156" s="32"/>
      <c r="E156" s="32"/>
      <c r="F156" s="32"/>
      <c r="G156" s="32"/>
      <c r="H156" s="32"/>
    </row>
    <row r="157" spans="3:8" ht="15.75">
      <c r="C157" s="32"/>
      <c r="D157" s="32"/>
      <c r="E157" s="32"/>
      <c r="F157" s="32"/>
      <c r="G157" s="32"/>
      <c r="H157" s="32"/>
    </row>
    <row r="158" spans="3:8" ht="15.75">
      <c r="C158" s="32"/>
      <c r="D158" s="32"/>
      <c r="E158" s="32"/>
      <c r="F158" s="32"/>
      <c r="G158" s="32"/>
      <c r="H158" s="32"/>
    </row>
    <row r="159" spans="3:8" ht="15.75">
      <c r="C159" s="32"/>
      <c r="D159" s="32"/>
      <c r="E159" s="32"/>
      <c r="F159" s="32"/>
      <c r="G159" s="32"/>
      <c r="H159" s="32"/>
    </row>
    <row r="160" spans="3:8" ht="15.75">
      <c r="C160" s="32"/>
      <c r="D160" s="32"/>
      <c r="E160" s="32"/>
      <c r="F160" s="32"/>
      <c r="G160" s="32"/>
      <c r="H160" s="32"/>
    </row>
    <row r="161" spans="3:8" ht="15.75">
      <c r="C161" s="32"/>
      <c r="D161" s="32"/>
      <c r="E161" s="32"/>
      <c r="F161" s="32"/>
      <c r="G161" s="32"/>
      <c r="H161" s="32"/>
    </row>
    <row r="162" spans="3:8" ht="15.75">
      <c r="C162" s="32"/>
      <c r="D162" s="32"/>
      <c r="E162" s="32"/>
      <c r="F162" s="32"/>
      <c r="G162" s="32"/>
      <c r="H162" s="32"/>
    </row>
    <row r="163" spans="3:8" ht="15.75">
      <c r="C163" s="32"/>
      <c r="D163" s="32"/>
      <c r="E163" s="32"/>
      <c r="F163" s="32"/>
      <c r="G163" s="32"/>
      <c r="H163" s="32"/>
    </row>
    <row r="164" spans="3:8" ht="15.75">
      <c r="C164" s="32"/>
      <c r="D164" s="32"/>
      <c r="E164" s="32"/>
      <c r="F164" s="32"/>
      <c r="G164" s="32"/>
      <c r="H164" s="32"/>
    </row>
    <row r="165" spans="3:8" ht="15.75">
      <c r="C165" s="32"/>
      <c r="D165" s="32"/>
      <c r="E165" s="32"/>
      <c r="F165" s="32"/>
      <c r="G165" s="32"/>
      <c r="H165" s="32"/>
    </row>
    <row r="166" spans="3:8" ht="15.75">
      <c r="C166" s="32"/>
      <c r="D166" s="32"/>
      <c r="E166" s="32"/>
      <c r="F166" s="32"/>
      <c r="G166" s="32"/>
      <c r="H166" s="32"/>
    </row>
    <row r="167" spans="3:8" ht="15.75">
      <c r="C167" s="32"/>
      <c r="D167" s="32"/>
      <c r="E167" s="32"/>
      <c r="F167" s="32"/>
      <c r="G167" s="32"/>
      <c r="H167" s="32"/>
    </row>
  </sheetData>
  <sheetProtection/>
  <mergeCells count="23">
    <mergeCell ref="A8:A11"/>
    <mergeCell ref="B8:B11"/>
    <mergeCell ref="E10:E11"/>
    <mergeCell ref="H10:H11"/>
    <mergeCell ref="K10:K11"/>
    <mergeCell ref="D10:D11"/>
    <mergeCell ref="G10:G11"/>
    <mergeCell ref="Q10:Q11"/>
    <mergeCell ref="L8:N9"/>
    <mergeCell ref="N10:N11"/>
    <mergeCell ref="I10:I11"/>
    <mergeCell ref="L10:L11"/>
    <mergeCell ref="O10:O11"/>
    <mergeCell ref="M2:Q2"/>
    <mergeCell ref="O8:Q9"/>
    <mergeCell ref="C8:E9"/>
    <mergeCell ref="F8:H9"/>
    <mergeCell ref="I8:K9"/>
    <mergeCell ref="M10:M11"/>
    <mergeCell ref="P10:P11"/>
    <mergeCell ref="J10:J11"/>
    <mergeCell ref="C10:C11"/>
    <mergeCell ref="F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6"/>
  <sheetViews>
    <sheetView zoomScale="90" zoomScaleNormal="90" zoomScalePageLayoutView="0" workbookViewId="0" topLeftCell="C3">
      <selection activeCell="C10" sqref="C10:C11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9.140625" style="3" customWidth="1"/>
    <col min="4" max="4" width="9.8515625" style="3" customWidth="1"/>
    <col min="5" max="6" width="9.140625" style="3" customWidth="1"/>
    <col min="7" max="7" width="9.8515625" style="3" customWidth="1"/>
    <col min="8" max="9" width="9.140625" style="3" customWidth="1"/>
    <col min="10" max="10" width="9.8515625" style="3" customWidth="1"/>
    <col min="1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17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</row>
    <row r="9" spans="1:17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</row>
    <row r="10" spans="1:17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</row>
    <row r="11" spans="1:17" s="2" customFormat="1" ht="126.7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</row>
    <row r="12" spans="1:17" ht="15.75">
      <c r="A12" s="21" t="s">
        <v>80</v>
      </c>
      <c r="B12" s="96" t="s">
        <v>81</v>
      </c>
      <c r="C12" s="122">
        <f aca="true" t="shared" si="0" ref="C12:Q12">SUM(C14+C49)</f>
        <v>1433.422</v>
      </c>
      <c r="D12" s="122">
        <f t="shared" si="0"/>
        <v>0</v>
      </c>
      <c r="E12" s="122">
        <f t="shared" si="0"/>
        <v>1433.422</v>
      </c>
      <c r="F12" s="122">
        <f t="shared" si="0"/>
        <v>1765.3000000000002</v>
      </c>
      <c r="G12" s="122">
        <f t="shared" si="0"/>
        <v>0</v>
      </c>
      <c r="H12" s="122">
        <f t="shared" si="0"/>
        <v>1765.3000000000002</v>
      </c>
      <c r="I12" s="116">
        <f t="shared" si="0"/>
        <v>2031.8470000000002</v>
      </c>
      <c r="J12" s="116">
        <f t="shared" si="0"/>
        <v>0</v>
      </c>
      <c r="K12" s="116">
        <f t="shared" si="0"/>
        <v>2031.8470000000002</v>
      </c>
      <c r="L12" s="116">
        <f t="shared" si="0"/>
        <v>2247.413</v>
      </c>
      <c r="M12" s="116">
        <f t="shared" si="0"/>
        <v>0</v>
      </c>
      <c r="N12" s="116">
        <f t="shared" si="0"/>
        <v>2247.413</v>
      </c>
      <c r="O12" s="116">
        <f t="shared" si="0"/>
        <v>2454.983</v>
      </c>
      <c r="P12" s="116">
        <f t="shared" si="0"/>
        <v>0</v>
      </c>
      <c r="Q12" s="116">
        <f t="shared" si="0"/>
        <v>2454.983</v>
      </c>
    </row>
    <row r="13" spans="1:17" ht="15.75">
      <c r="A13" s="16"/>
      <c r="B13" s="97" t="s">
        <v>0</v>
      </c>
      <c r="C13" s="125"/>
      <c r="D13" s="109"/>
      <c r="E13" s="125"/>
      <c r="F13" s="125"/>
      <c r="G13" s="125"/>
      <c r="H13" s="125"/>
      <c r="I13" s="110"/>
      <c r="J13" s="127"/>
      <c r="K13" s="127"/>
      <c r="L13" s="127"/>
      <c r="M13" s="127"/>
      <c r="N13" s="127"/>
      <c r="O13" s="127"/>
      <c r="P13" s="127"/>
      <c r="Q13" s="126"/>
    </row>
    <row r="14" spans="1:17" s="7" customFormat="1" ht="15.75">
      <c r="A14" s="17">
        <v>2000</v>
      </c>
      <c r="B14" s="98" t="s">
        <v>5</v>
      </c>
      <c r="C14" s="140">
        <f aca="true" t="shared" si="1" ref="C14:Q14">SUM(C15+C20+C36+C39+C43+C47+C48)</f>
        <v>1433.422</v>
      </c>
      <c r="D14" s="140">
        <f t="shared" si="1"/>
        <v>0</v>
      </c>
      <c r="E14" s="140">
        <f t="shared" si="1"/>
        <v>1433.422</v>
      </c>
      <c r="F14" s="140">
        <f t="shared" si="1"/>
        <v>1765.3000000000002</v>
      </c>
      <c r="G14" s="140">
        <f t="shared" si="1"/>
        <v>0</v>
      </c>
      <c r="H14" s="140">
        <f t="shared" si="1"/>
        <v>1765.3000000000002</v>
      </c>
      <c r="I14" s="141">
        <f t="shared" si="1"/>
        <v>2031.8470000000002</v>
      </c>
      <c r="J14" s="141">
        <f t="shared" si="1"/>
        <v>0</v>
      </c>
      <c r="K14" s="141">
        <f t="shared" si="1"/>
        <v>2031.8470000000002</v>
      </c>
      <c r="L14" s="141">
        <f t="shared" si="1"/>
        <v>2247.413</v>
      </c>
      <c r="M14" s="141">
        <f t="shared" si="1"/>
        <v>0</v>
      </c>
      <c r="N14" s="141">
        <f t="shared" si="1"/>
        <v>2247.413</v>
      </c>
      <c r="O14" s="141">
        <f t="shared" si="1"/>
        <v>2454.983</v>
      </c>
      <c r="P14" s="141">
        <f t="shared" si="1"/>
        <v>0</v>
      </c>
      <c r="Q14" s="141">
        <f t="shared" si="1"/>
        <v>2454.983</v>
      </c>
    </row>
    <row r="15" spans="1:17" s="9" customFormat="1" ht="15.75">
      <c r="A15" s="17">
        <v>2100</v>
      </c>
      <c r="B15" s="98" t="s">
        <v>33</v>
      </c>
      <c r="C15" s="140">
        <f aca="true" t="shared" si="2" ref="C15:Q15">SUM(C16+C19)</f>
        <v>1302.095</v>
      </c>
      <c r="D15" s="140">
        <f t="shared" si="2"/>
        <v>0</v>
      </c>
      <c r="E15" s="140">
        <f t="shared" si="2"/>
        <v>1302.095</v>
      </c>
      <c r="F15" s="140">
        <f t="shared" si="2"/>
        <v>1561.313</v>
      </c>
      <c r="G15" s="140">
        <f t="shared" si="2"/>
        <v>0</v>
      </c>
      <c r="H15" s="140">
        <f t="shared" si="2"/>
        <v>1561.313</v>
      </c>
      <c r="I15" s="141">
        <f t="shared" si="2"/>
        <v>1821.9850000000001</v>
      </c>
      <c r="J15" s="141">
        <f t="shared" si="2"/>
        <v>0</v>
      </c>
      <c r="K15" s="141">
        <f t="shared" si="2"/>
        <v>1821.9850000000001</v>
      </c>
      <c r="L15" s="141">
        <f t="shared" si="2"/>
        <v>2022.657</v>
      </c>
      <c r="M15" s="141">
        <f t="shared" si="2"/>
        <v>0</v>
      </c>
      <c r="N15" s="141">
        <f t="shared" si="2"/>
        <v>2022.657</v>
      </c>
      <c r="O15" s="141">
        <f t="shared" si="2"/>
        <v>2217.744</v>
      </c>
      <c r="P15" s="141">
        <f t="shared" si="2"/>
        <v>0</v>
      </c>
      <c r="Q15" s="141">
        <f t="shared" si="2"/>
        <v>2217.744</v>
      </c>
    </row>
    <row r="16" spans="1:17" s="10" customFormat="1" ht="15.75">
      <c r="A16" s="6">
        <v>2110</v>
      </c>
      <c r="B16" s="99" t="s">
        <v>34</v>
      </c>
      <c r="C16" s="142">
        <f aca="true" t="shared" si="3" ref="C16:Q16">SUM(C17+C18)</f>
        <v>958.907</v>
      </c>
      <c r="D16" s="142">
        <f t="shared" si="3"/>
        <v>0</v>
      </c>
      <c r="E16" s="142">
        <f t="shared" si="3"/>
        <v>958.907</v>
      </c>
      <c r="F16" s="142">
        <f>SUM(F17+F18)</f>
        <v>1145.498</v>
      </c>
      <c r="G16" s="142">
        <f t="shared" si="3"/>
        <v>0</v>
      </c>
      <c r="H16" s="142">
        <f t="shared" si="3"/>
        <v>1145.498</v>
      </c>
      <c r="I16" s="143">
        <f t="shared" si="3"/>
        <v>1336.746</v>
      </c>
      <c r="J16" s="143">
        <f t="shared" si="3"/>
        <v>0</v>
      </c>
      <c r="K16" s="143">
        <f t="shared" si="3"/>
        <v>1336.746</v>
      </c>
      <c r="L16" s="143">
        <f t="shared" si="3"/>
        <v>1483.974</v>
      </c>
      <c r="M16" s="143">
        <f t="shared" si="3"/>
        <v>0</v>
      </c>
      <c r="N16" s="143">
        <f t="shared" si="3"/>
        <v>1483.974</v>
      </c>
      <c r="O16" s="143">
        <f t="shared" si="3"/>
        <v>1627.105</v>
      </c>
      <c r="P16" s="143">
        <f t="shared" si="3"/>
        <v>0</v>
      </c>
      <c r="Q16" s="143">
        <f t="shared" si="3"/>
        <v>1627.105</v>
      </c>
    </row>
    <row r="17" spans="1:17" ht="15.75">
      <c r="A17" s="6">
        <v>2111</v>
      </c>
      <c r="B17" s="99" t="s">
        <v>6</v>
      </c>
      <c r="C17" s="142">
        <v>958.907</v>
      </c>
      <c r="D17" s="142"/>
      <c r="E17" s="142">
        <f>SUM(C17+D17)</f>
        <v>958.907</v>
      </c>
      <c r="F17" s="142">
        <v>1145.498</v>
      </c>
      <c r="G17" s="142"/>
      <c r="H17" s="142">
        <f>SUM(F17+G17)</f>
        <v>1145.498</v>
      </c>
      <c r="I17" s="143">
        <v>1336.746</v>
      </c>
      <c r="J17" s="143"/>
      <c r="K17" s="143">
        <f>SUM(I17+J17)</f>
        <v>1336.746</v>
      </c>
      <c r="L17" s="143">
        <v>1483.974</v>
      </c>
      <c r="M17" s="143">
        <f>J17*108.1%</f>
        <v>0</v>
      </c>
      <c r="N17" s="143">
        <f>SUM(L17+M17)</f>
        <v>1483.974</v>
      </c>
      <c r="O17" s="143">
        <v>1627.105</v>
      </c>
      <c r="P17" s="143">
        <f>M17*105.5%</f>
        <v>0</v>
      </c>
      <c r="Q17" s="143">
        <f>SUM(O17+P17)</f>
        <v>1627.105</v>
      </c>
    </row>
    <row r="18" spans="1:17" s="10" customFormat="1" ht="15.75">
      <c r="A18" s="6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</row>
    <row r="19" spans="1:17" s="10" customFormat="1" ht="15.75">
      <c r="A19" s="6">
        <v>2120</v>
      </c>
      <c r="B19" s="99" t="s">
        <v>36</v>
      </c>
      <c r="C19" s="142">
        <v>343.188</v>
      </c>
      <c r="D19" s="142"/>
      <c r="E19" s="142">
        <f>SUM(C19+D19)</f>
        <v>343.188</v>
      </c>
      <c r="F19" s="142">
        <v>415.815</v>
      </c>
      <c r="G19" s="142"/>
      <c r="H19" s="142">
        <f>SUM(F19+G19)</f>
        <v>415.815</v>
      </c>
      <c r="I19" s="143">
        <v>485.239</v>
      </c>
      <c r="J19" s="143"/>
      <c r="K19" s="143">
        <f>SUM(I19+J19)</f>
        <v>485.239</v>
      </c>
      <c r="L19" s="143">
        <v>538.683</v>
      </c>
      <c r="M19" s="143">
        <f>J19*108.1%</f>
        <v>0</v>
      </c>
      <c r="N19" s="143">
        <f>SUM(L19+M19)</f>
        <v>538.683</v>
      </c>
      <c r="O19" s="143">
        <v>590.639</v>
      </c>
      <c r="P19" s="143">
        <f>M19*105.5%</f>
        <v>0</v>
      </c>
      <c r="Q19" s="143">
        <f>SUM(O19+P19)</f>
        <v>590.639</v>
      </c>
    </row>
    <row r="20" spans="1:17" ht="15.75">
      <c r="A20" s="17">
        <v>2200</v>
      </c>
      <c r="B20" s="98" t="s">
        <v>37</v>
      </c>
      <c r="C20" s="140">
        <f>SUM(C21+C22+C23+C24+C25+C26+C27+C33)</f>
        <v>131.327</v>
      </c>
      <c r="D20" s="140">
        <f aca="true" t="shared" si="4" ref="D20:Q20">SUM(D21+D22+D23+D24+D25+D26+D27+D33)</f>
        <v>0</v>
      </c>
      <c r="E20" s="140">
        <f t="shared" si="4"/>
        <v>131.327</v>
      </c>
      <c r="F20" s="140">
        <f t="shared" si="4"/>
        <v>203.258</v>
      </c>
      <c r="G20" s="140">
        <f t="shared" si="4"/>
        <v>0</v>
      </c>
      <c r="H20" s="140">
        <f t="shared" si="4"/>
        <v>203.258</v>
      </c>
      <c r="I20" s="141">
        <f t="shared" si="4"/>
        <v>209.86199999999997</v>
      </c>
      <c r="J20" s="141">
        <f t="shared" si="4"/>
        <v>0</v>
      </c>
      <c r="K20" s="141">
        <f t="shared" si="4"/>
        <v>209.86199999999997</v>
      </c>
      <c r="L20" s="141">
        <f t="shared" si="4"/>
        <v>224.756</v>
      </c>
      <c r="M20" s="141">
        <f t="shared" si="4"/>
        <v>0</v>
      </c>
      <c r="N20" s="141">
        <f t="shared" si="4"/>
        <v>224.756</v>
      </c>
      <c r="O20" s="141">
        <f t="shared" si="4"/>
        <v>237.239</v>
      </c>
      <c r="P20" s="141">
        <f t="shared" si="4"/>
        <v>0</v>
      </c>
      <c r="Q20" s="141">
        <f t="shared" si="4"/>
        <v>237.239</v>
      </c>
    </row>
    <row r="21" spans="1:17" ht="15.75">
      <c r="A21" s="6">
        <v>2210</v>
      </c>
      <c r="B21" s="99" t="s">
        <v>38</v>
      </c>
      <c r="C21" s="142">
        <v>6.07</v>
      </c>
      <c r="D21" s="142">
        <v>0</v>
      </c>
      <c r="E21" s="142">
        <f aca="true" t="shared" si="5" ref="E21:E32">SUM(C21+D21)</f>
        <v>6.07</v>
      </c>
      <c r="F21" s="142">
        <v>29.081</v>
      </c>
      <c r="G21" s="142">
        <v>0</v>
      </c>
      <c r="H21" s="142">
        <f aca="true" t="shared" si="6" ref="H21:H32">SUM(F21+G21)</f>
        <v>29.081</v>
      </c>
      <c r="I21" s="143">
        <v>25.91</v>
      </c>
      <c r="J21" s="143">
        <v>0</v>
      </c>
      <c r="K21" s="143">
        <f aca="true" t="shared" si="7" ref="K21:K32">SUM(I21+J21)</f>
        <v>25.91</v>
      </c>
      <c r="L21" s="143">
        <v>28.009</v>
      </c>
      <c r="M21" s="143">
        <f aca="true" t="shared" si="8" ref="L21:M48">J21*108.1%</f>
        <v>0</v>
      </c>
      <c r="N21" s="143">
        <f aca="true" t="shared" si="9" ref="N21:N26">SUM(L21+M21)</f>
        <v>28.009</v>
      </c>
      <c r="O21" s="143">
        <v>29.549</v>
      </c>
      <c r="P21" s="143">
        <f aca="true" t="shared" si="10" ref="O21:P48">M21*105.5%</f>
        <v>0</v>
      </c>
      <c r="Q21" s="143">
        <f aca="true" t="shared" si="11" ref="Q21:Q32">SUM(O21+P21)</f>
        <v>29.549</v>
      </c>
    </row>
    <row r="22" spans="1:17" ht="15.75">
      <c r="A22" s="6">
        <v>2220</v>
      </c>
      <c r="B22" s="99" t="s">
        <v>39</v>
      </c>
      <c r="C22" s="142">
        <v>0</v>
      </c>
      <c r="D22" s="142"/>
      <c r="E22" s="142">
        <f t="shared" si="5"/>
        <v>0</v>
      </c>
      <c r="F22" s="142">
        <v>0</v>
      </c>
      <c r="G22" s="142"/>
      <c r="H22" s="142">
        <f t="shared" si="6"/>
        <v>0</v>
      </c>
      <c r="I22" s="143">
        <v>0</v>
      </c>
      <c r="J22" s="143"/>
      <c r="K22" s="143">
        <f t="shared" si="7"/>
        <v>0</v>
      </c>
      <c r="L22" s="143">
        <f t="shared" si="8"/>
        <v>0</v>
      </c>
      <c r="M22" s="143">
        <f t="shared" si="8"/>
        <v>0</v>
      </c>
      <c r="N22" s="143">
        <f t="shared" si="9"/>
        <v>0</v>
      </c>
      <c r="O22" s="143">
        <f t="shared" si="10"/>
        <v>0</v>
      </c>
      <c r="P22" s="143">
        <f t="shared" si="10"/>
        <v>0</v>
      </c>
      <c r="Q22" s="143">
        <f t="shared" si="11"/>
        <v>0</v>
      </c>
    </row>
    <row r="23" spans="1:17" ht="15.75">
      <c r="A23" s="6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</row>
    <row r="24" spans="1:17" ht="15.75">
      <c r="A24" s="6">
        <v>2240</v>
      </c>
      <c r="B24" s="99" t="s">
        <v>8</v>
      </c>
      <c r="C24" s="142">
        <v>68.257</v>
      </c>
      <c r="D24" s="142">
        <v>0</v>
      </c>
      <c r="E24" s="142">
        <f t="shared" si="5"/>
        <v>68.257</v>
      </c>
      <c r="F24" s="142">
        <f>74.152-5.405</f>
        <v>68.747</v>
      </c>
      <c r="G24" s="142">
        <v>0</v>
      </c>
      <c r="H24" s="142">
        <f t="shared" si="6"/>
        <v>68.747</v>
      </c>
      <c r="I24" s="143">
        <v>84.234</v>
      </c>
      <c r="J24" s="143"/>
      <c r="K24" s="143">
        <f t="shared" si="7"/>
        <v>84.234</v>
      </c>
      <c r="L24" s="143">
        <v>91.057</v>
      </c>
      <c r="M24" s="143">
        <f t="shared" si="8"/>
        <v>0</v>
      </c>
      <c r="N24" s="143">
        <f t="shared" si="9"/>
        <v>91.057</v>
      </c>
      <c r="O24" s="143">
        <v>96.065</v>
      </c>
      <c r="P24" s="143">
        <f t="shared" si="10"/>
        <v>0</v>
      </c>
      <c r="Q24" s="143">
        <f t="shared" si="11"/>
        <v>96.065</v>
      </c>
    </row>
    <row r="25" spans="1:17" s="10" customFormat="1" ht="15.75">
      <c r="A25" s="6">
        <v>2250</v>
      </c>
      <c r="B25" s="99" t="s">
        <v>10</v>
      </c>
      <c r="C25" s="142">
        <v>2.85</v>
      </c>
      <c r="D25" s="142"/>
      <c r="E25" s="142">
        <f t="shared" si="5"/>
        <v>2.85</v>
      </c>
      <c r="F25" s="142">
        <v>3</v>
      </c>
      <c r="G25" s="142"/>
      <c r="H25" s="142">
        <f t="shared" si="6"/>
        <v>3</v>
      </c>
      <c r="I25" s="143">
        <v>3.6</v>
      </c>
      <c r="J25" s="143"/>
      <c r="K25" s="143">
        <f t="shared" si="7"/>
        <v>3.6</v>
      </c>
      <c r="L25" s="143">
        <v>3.892</v>
      </c>
      <c r="M25" s="143">
        <f t="shared" si="8"/>
        <v>0</v>
      </c>
      <c r="N25" s="143">
        <f t="shared" si="9"/>
        <v>3.892</v>
      </c>
      <c r="O25" s="143">
        <v>4.106</v>
      </c>
      <c r="P25" s="143">
        <f t="shared" si="10"/>
        <v>0</v>
      </c>
      <c r="Q25" s="143">
        <f t="shared" si="11"/>
        <v>4.106</v>
      </c>
    </row>
    <row r="26" spans="1:17" s="10" customFormat="1" ht="15.75">
      <c r="A26" s="6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</row>
    <row r="27" spans="1:17" ht="15.75">
      <c r="A27" s="6">
        <v>2270</v>
      </c>
      <c r="B27" s="99" t="s">
        <v>11</v>
      </c>
      <c r="C27" s="142">
        <f>SUM(C28+C29+C30+C31+C32)</f>
        <v>54.15</v>
      </c>
      <c r="D27" s="142">
        <f>SUM(D28+D29+D30+D31+D32)</f>
        <v>0</v>
      </c>
      <c r="E27" s="142">
        <f>SUM(E28+E29+E30+E31+E32)</f>
        <v>54.15</v>
      </c>
      <c r="F27" s="142">
        <f aca="true" t="shared" si="12" ref="F27:Q27">SUM(F28+F29+F30+F31+F32)</f>
        <v>102.43</v>
      </c>
      <c r="G27" s="142">
        <f t="shared" si="12"/>
        <v>0</v>
      </c>
      <c r="H27" s="142">
        <f t="shared" si="12"/>
        <v>102.43</v>
      </c>
      <c r="I27" s="143">
        <f t="shared" si="12"/>
        <v>96.118</v>
      </c>
      <c r="J27" s="143">
        <f t="shared" si="12"/>
        <v>0</v>
      </c>
      <c r="K27" s="143">
        <f t="shared" si="12"/>
        <v>96.118</v>
      </c>
      <c r="L27" s="143">
        <f t="shared" si="12"/>
        <v>101.798</v>
      </c>
      <c r="M27" s="143">
        <f t="shared" si="12"/>
        <v>0</v>
      </c>
      <c r="N27" s="143">
        <f t="shared" si="12"/>
        <v>101.798</v>
      </c>
      <c r="O27" s="143">
        <f t="shared" si="12"/>
        <v>107.519</v>
      </c>
      <c r="P27" s="143">
        <f t="shared" si="12"/>
        <v>0</v>
      </c>
      <c r="Q27" s="143">
        <f t="shared" si="12"/>
        <v>107.519</v>
      </c>
    </row>
    <row r="28" spans="1:17" ht="15.75">
      <c r="A28" s="6">
        <v>2271</v>
      </c>
      <c r="B28" s="99" t="s">
        <v>12</v>
      </c>
      <c r="C28" s="142">
        <v>0</v>
      </c>
      <c r="D28" s="142"/>
      <c r="E28" s="142">
        <f t="shared" si="5"/>
        <v>0</v>
      </c>
      <c r="F28" s="142">
        <v>0</v>
      </c>
      <c r="G28" s="142"/>
      <c r="H28" s="142">
        <f t="shared" si="6"/>
        <v>0</v>
      </c>
      <c r="I28" s="143">
        <v>0</v>
      </c>
      <c r="J28" s="143"/>
      <c r="K28" s="143">
        <f t="shared" si="7"/>
        <v>0</v>
      </c>
      <c r="L28" s="143">
        <f>I28*1.0591</f>
        <v>0</v>
      </c>
      <c r="M28" s="143">
        <f t="shared" si="8"/>
        <v>0</v>
      </c>
      <c r="N28" s="143">
        <f>SUM(L28+M28)</f>
        <v>0</v>
      </c>
      <c r="O28" s="143">
        <f>L28*1.0562</f>
        <v>0</v>
      </c>
      <c r="P28" s="143">
        <f t="shared" si="10"/>
        <v>0</v>
      </c>
      <c r="Q28" s="143">
        <f t="shared" si="11"/>
        <v>0</v>
      </c>
    </row>
    <row r="29" spans="1:17" ht="15.75">
      <c r="A29" s="6">
        <v>2272</v>
      </c>
      <c r="B29" s="99" t="s">
        <v>41</v>
      </c>
      <c r="C29" s="142">
        <v>0.93</v>
      </c>
      <c r="D29" s="142"/>
      <c r="E29" s="142">
        <f t="shared" si="5"/>
        <v>0.93</v>
      </c>
      <c r="F29" s="142">
        <v>1.369</v>
      </c>
      <c r="G29" s="142"/>
      <c r="H29" s="142">
        <f t="shared" si="6"/>
        <v>1.369</v>
      </c>
      <c r="I29" s="143">
        <v>1.205</v>
      </c>
      <c r="J29" s="143"/>
      <c r="K29" s="143">
        <f t="shared" si="7"/>
        <v>1.205</v>
      </c>
      <c r="L29" s="143">
        <v>1.276</v>
      </c>
      <c r="M29" s="143">
        <f t="shared" si="8"/>
        <v>0</v>
      </c>
      <c r="N29" s="143">
        <f>SUM(L29+M29)</f>
        <v>1.276</v>
      </c>
      <c r="O29" s="143">
        <v>1.348</v>
      </c>
      <c r="P29" s="143">
        <f t="shared" si="10"/>
        <v>0</v>
      </c>
      <c r="Q29" s="143">
        <f t="shared" si="11"/>
        <v>1.348</v>
      </c>
    </row>
    <row r="30" spans="1:17" ht="15.75">
      <c r="A30" s="6">
        <v>2273</v>
      </c>
      <c r="B30" s="99" t="s">
        <v>13</v>
      </c>
      <c r="C30" s="142">
        <v>17.576</v>
      </c>
      <c r="D30" s="142"/>
      <c r="E30" s="142">
        <f t="shared" si="5"/>
        <v>17.576</v>
      </c>
      <c r="F30" s="142">
        <v>25.637</v>
      </c>
      <c r="G30" s="142"/>
      <c r="H30" s="142">
        <f t="shared" si="6"/>
        <v>25.637</v>
      </c>
      <c r="I30" s="143">
        <v>26.482</v>
      </c>
      <c r="J30" s="143"/>
      <c r="K30" s="143">
        <f t="shared" si="7"/>
        <v>26.482</v>
      </c>
      <c r="L30" s="143">
        <v>28.047</v>
      </c>
      <c r="M30" s="143">
        <f t="shared" si="8"/>
        <v>0</v>
      </c>
      <c r="N30" s="143">
        <f>SUM(L30+M30)</f>
        <v>28.047</v>
      </c>
      <c r="O30" s="143">
        <v>29.623</v>
      </c>
      <c r="P30" s="143">
        <f t="shared" si="10"/>
        <v>0</v>
      </c>
      <c r="Q30" s="143">
        <f t="shared" si="11"/>
        <v>29.623</v>
      </c>
    </row>
    <row r="31" spans="1:17" ht="15.75">
      <c r="A31" s="6">
        <v>2274</v>
      </c>
      <c r="B31" s="99" t="s">
        <v>14</v>
      </c>
      <c r="C31" s="142">
        <v>35.644</v>
      </c>
      <c r="D31" s="142"/>
      <c r="E31" s="142">
        <f t="shared" si="5"/>
        <v>35.644</v>
      </c>
      <c r="F31" s="142">
        <v>75.424</v>
      </c>
      <c r="G31" s="142"/>
      <c r="H31" s="142">
        <f t="shared" si="6"/>
        <v>75.424</v>
      </c>
      <c r="I31" s="143">
        <v>68.431</v>
      </c>
      <c r="J31" s="143"/>
      <c r="K31" s="143">
        <f t="shared" si="7"/>
        <v>68.431</v>
      </c>
      <c r="L31" s="143">
        <v>72.475</v>
      </c>
      <c r="M31" s="143">
        <f t="shared" si="8"/>
        <v>0</v>
      </c>
      <c r="N31" s="143">
        <f>SUM(L31+M31)</f>
        <v>72.475</v>
      </c>
      <c r="O31" s="143">
        <v>76.548</v>
      </c>
      <c r="P31" s="143">
        <f t="shared" si="10"/>
        <v>0</v>
      </c>
      <c r="Q31" s="143">
        <f t="shared" si="11"/>
        <v>76.548</v>
      </c>
    </row>
    <row r="32" spans="1:17" ht="15.75">
      <c r="A32" s="6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>I32*1.0591</f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 t="shared" si="10"/>
        <v>0</v>
      </c>
      <c r="Q32" s="143">
        <f t="shared" si="11"/>
        <v>0</v>
      </c>
    </row>
    <row r="33" spans="1:17" s="10" customFormat="1" ht="30">
      <c r="A33" s="6">
        <v>2280</v>
      </c>
      <c r="B33" s="100" t="s">
        <v>16</v>
      </c>
      <c r="C33" s="142">
        <f aca="true" t="shared" si="13" ref="C33:Q33">SUM(C34+C35)</f>
        <v>0</v>
      </c>
      <c r="D33" s="142">
        <f t="shared" si="13"/>
        <v>0</v>
      </c>
      <c r="E33" s="142">
        <f t="shared" si="13"/>
        <v>0</v>
      </c>
      <c r="F33" s="142">
        <f t="shared" si="13"/>
        <v>0</v>
      </c>
      <c r="G33" s="142">
        <f t="shared" si="13"/>
        <v>0</v>
      </c>
      <c r="H33" s="142">
        <f t="shared" si="13"/>
        <v>0</v>
      </c>
      <c r="I33" s="143">
        <f t="shared" si="13"/>
        <v>0</v>
      </c>
      <c r="J33" s="143">
        <f t="shared" si="13"/>
        <v>0</v>
      </c>
      <c r="K33" s="143">
        <f t="shared" si="13"/>
        <v>0</v>
      </c>
      <c r="L33" s="143">
        <f t="shared" si="13"/>
        <v>0</v>
      </c>
      <c r="M33" s="143">
        <f t="shared" si="13"/>
        <v>0</v>
      </c>
      <c r="N33" s="143">
        <f t="shared" si="13"/>
        <v>0</v>
      </c>
      <c r="O33" s="143">
        <f t="shared" si="13"/>
        <v>0</v>
      </c>
      <c r="P33" s="143">
        <f t="shared" si="13"/>
        <v>0</v>
      </c>
      <c r="Q33" s="143">
        <f t="shared" si="13"/>
        <v>0</v>
      </c>
    </row>
    <row r="34" spans="1:17" s="10" customFormat="1" ht="30">
      <c r="A34" s="6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</row>
    <row r="35" spans="1:17" s="10" customFormat="1" ht="30">
      <c r="A35" s="6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f>F35*112%</f>
        <v>0</v>
      </c>
      <c r="J35" s="143"/>
      <c r="K35" s="143">
        <f>SUM(I35+J35)</f>
        <v>0</v>
      </c>
      <c r="L35" s="143">
        <f t="shared" si="8"/>
        <v>0</v>
      </c>
      <c r="M35" s="143">
        <f t="shared" si="8"/>
        <v>0</v>
      </c>
      <c r="N35" s="143">
        <f>SUM(L35+M35)</f>
        <v>0</v>
      </c>
      <c r="O35" s="143">
        <f t="shared" si="10"/>
        <v>0</v>
      </c>
      <c r="P35" s="143">
        <f t="shared" si="10"/>
        <v>0</v>
      </c>
      <c r="Q35" s="143">
        <f>SUM(O35+P35)</f>
        <v>0</v>
      </c>
    </row>
    <row r="36" spans="1:17" s="9" customFormat="1" ht="15.75">
      <c r="A36" s="17">
        <v>2400</v>
      </c>
      <c r="B36" s="98" t="s">
        <v>43</v>
      </c>
      <c r="C36" s="140">
        <f aca="true" t="shared" si="14" ref="C36:Q36">SUM(C37+C38)</f>
        <v>0</v>
      </c>
      <c r="D36" s="140">
        <f t="shared" si="14"/>
        <v>0</v>
      </c>
      <c r="E36" s="140">
        <f t="shared" si="14"/>
        <v>0</v>
      </c>
      <c r="F36" s="140">
        <f t="shared" si="14"/>
        <v>0</v>
      </c>
      <c r="G36" s="140">
        <f t="shared" si="14"/>
        <v>0</v>
      </c>
      <c r="H36" s="140">
        <f t="shared" si="14"/>
        <v>0</v>
      </c>
      <c r="I36" s="141">
        <f t="shared" si="14"/>
        <v>0</v>
      </c>
      <c r="J36" s="141">
        <f t="shared" si="14"/>
        <v>0</v>
      </c>
      <c r="K36" s="141">
        <f t="shared" si="14"/>
        <v>0</v>
      </c>
      <c r="L36" s="141">
        <f t="shared" si="14"/>
        <v>0</v>
      </c>
      <c r="M36" s="141">
        <f t="shared" si="14"/>
        <v>0</v>
      </c>
      <c r="N36" s="141">
        <f t="shared" si="14"/>
        <v>0</v>
      </c>
      <c r="O36" s="141">
        <f t="shared" si="14"/>
        <v>0</v>
      </c>
      <c r="P36" s="141">
        <f t="shared" si="14"/>
        <v>0</v>
      </c>
      <c r="Q36" s="141">
        <f t="shared" si="14"/>
        <v>0</v>
      </c>
    </row>
    <row r="37" spans="1:17" s="10" customFormat="1" ht="15.75">
      <c r="A37" s="6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</row>
    <row r="38" spans="1:17" s="10" customFormat="1" ht="15.75">
      <c r="A38" s="6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</row>
    <row r="39" spans="1:17" s="10" customFormat="1" ht="15.75">
      <c r="A39" s="17">
        <v>2600</v>
      </c>
      <c r="B39" s="98" t="s">
        <v>46</v>
      </c>
      <c r="C39" s="140">
        <f aca="true" t="shared" si="15" ref="C39:Q39">SUM(C40+C41+C42)</f>
        <v>0</v>
      </c>
      <c r="D39" s="140">
        <f t="shared" si="15"/>
        <v>0</v>
      </c>
      <c r="E39" s="140">
        <f t="shared" si="15"/>
        <v>0</v>
      </c>
      <c r="F39" s="140">
        <f t="shared" si="15"/>
        <v>0</v>
      </c>
      <c r="G39" s="140">
        <f t="shared" si="15"/>
        <v>0</v>
      </c>
      <c r="H39" s="140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si="15"/>
        <v>0</v>
      </c>
      <c r="L39" s="141">
        <f t="shared" si="15"/>
        <v>0</v>
      </c>
      <c r="M39" s="141">
        <f t="shared" si="15"/>
        <v>0</v>
      </c>
      <c r="N39" s="141">
        <f t="shared" si="15"/>
        <v>0</v>
      </c>
      <c r="O39" s="141">
        <f t="shared" si="15"/>
        <v>0</v>
      </c>
      <c r="P39" s="141">
        <f t="shared" si="15"/>
        <v>0</v>
      </c>
      <c r="Q39" s="141">
        <f t="shared" si="15"/>
        <v>0</v>
      </c>
    </row>
    <row r="40" spans="1:17" ht="30">
      <c r="A40" s="6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</row>
    <row r="41" spans="1:17" ht="30">
      <c r="A41" s="6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</row>
    <row r="42" spans="1:17" ht="30">
      <c r="A42" s="6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</row>
    <row r="43" spans="1:17" s="7" customFormat="1" ht="15.75">
      <c r="A43" s="17">
        <v>2700</v>
      </c>
      <c r="B43" s="98" t="s">
        <v>50</v>
      </c>
      <c r="C43" s="140">
        <f aca="true" t="shared" si="16" ref="C43:Q43">SUM(C44+C45+C46)</f>
        <v>0</v>
      </c>
      <c r="D43" s="140">
        <f t="shared" si="16"/>
        <v>0</v>
      </c>
      <c r="E43" s="140">
        <f t="shared" si="16"/>
        <v>0</v>
      </c>
      <c r="F43" s="140">
        <f t="shared" si="16"/>
        <v>0</v>
      </c>
      <c r="G43" s="140">
        <f t="shared" si="16"/>
        <v>0</v>
      </c>
      <c r="H43" s="140">
        <f t="shared" si="16"/>
        <v>0</v>
      </c>
      <c r="I43" s="141">
        <f>F43*112%</f>
        <v>0</v>
      </c>
      <c r="J43" s="141">
        <f t="shared" si="16"/>
        <v>0</v>
      </c>
      <c r="K43" s="141">
        <f t="shared" si="16"/>
        <v>0</v>
      </c>
      <c r="L43" s="141">
        <f t="shared" si="16"/>
        <v>0</v>
      </c>
      <c r="M43" s="141">
        <f t="shared" si="16"/>
        <v>0</v>
      </c>
      <c r="N43" s="141">
        <f t="shared" si="16"/>
        <v>0</v>
      </c>
      <c r="O43" s="141">
        <f t="shared" si="16"/>
        <v>0</v>
      </c>
      <c r="P43" s="141">
        <f t="shared" si="16"/>
        <v>0</v>
      </c>
      <c r="Q43" s="141">
        <f t="shared" si="16"/>
        <v>0</v>
      </c>
    </row>
    <row r="44" spans="1:17" s="9" customFormat="1" ht="15.75">
      <c r="A44" s="6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</row>
    <row r="45" spans="1:17" s="10" customFormat="1" ht="15.75">
      <c r="A45" s="6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</row>
    <row r="46" spans="1:17" s="10" customFormat="1" ht="15.75">
      <c r="A46" s="6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</row>
    <row r="47" spans="1:17" s="10" customFormat="1" ht="15.75">
      <c r="A47" s="17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0.729</v>
      </c>
      <c r="G47" s="140"/>
      <c r="H47" s="142">
        <f>SUM(F47+G47)</f>
        <v>0.729</v>
      </c>
      <c r="I47" s="141"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</row>
    <row r="48" spans="1:17" s="10" customFormat="1" ht="15.75">
      <c r="A48" s="17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</row>
    <row r="49" spans="1:17" ht="15.75">
      <c r="A49" s="17">
        <v>3000</v>
      </c>
      <c r="B49" s="98" t="s">
        <v>20</v>
      </c>
      <c r="C49" s="140">
        <f aca="true" t="shared" si="17" ref="C49:Q49">SUM(C50+C64)</f>
        <v>0</v>
      </c>
      <c r="D49" s="140">
        <f t="shared" si="17"/>
        <v>0</v>
      </c>
      <c r="E49" s="140">
        <f t="shared" si="17"/>
        <v>0</v>
      </c>
      <c r="F49" s="140">
        <f t="shared" si="17"/>
        <v>0</v>
      </c>
      <c r="G49" s="140">
        <f t="shared" si="17"/>
        <v>0</v>
      </c>
      <c r="H49" s="140">
        <f t="shared" si="17"/>
        <v>0</v>
      </c>
      <c r="I49" s="141">
        <f t="shared" si="17"/>
        <v>0</v>
      </c>
      <c r="J49" s="141">
        <f t="shared" si="17"/>
        <v>0</v>
      </c>
      <c r="K49" s="141">
        <f t="shared" si="17"/>
        <v>0</v>
      </c>
      <c r="L49" s="141">
        <f t="shared" si="17"/>
        <v>0</v>
      </c>
      <c r="M49" s="141">
        <f t="shared" si="17"/>
        <v>0</v>
      </c>
      <c r="N49" s="141">
        <f t="shared" si="17"/>
        <v>0</v>
      </c>
      <c r="O49" s="141">
        <f t="shared" si="17"/>
        <v>0</v>
      </c>
      <c r="P49" s="141">
        <f t="shared" si="17"/>
        <v>0</v>
      </c>
      <c r="Q49" s="141">
        <f t="shared" si="17"/>
        <v>0</v>
      </c>
    </row>
    <row r="50" spans="1:17" s="10" customFormat="1" ht="15.75">
      <c r="A50" s="17">
        <v>3100</v>
      </c>
      <c r="B50" s="98" t="s">
        <v>52</v>
      </c>
      <c r="C50" s="140">
        <f aca="true" t="shared" si="18" ref="C50:Q50">SUM(C51+C52+C55+C58+C62+C63)</f>
        <v>0</v>
      </c>
      <c r="D50" s="140">
        <f t="shared" si="18"/>
        <v>0</v>
      </c>
      <c r="E50" s="140">
        <f t="shared" si="18"/>
        <v>0</v>
      </c>
      <c r="F50" s="140">
        <f t="shared" si="18"/>
        <v>0</v>
      </c>
      <c r="G50" s="140">
        <f t="shared" si="18"/>
        <v>0</v>
      </c>
      <c r="H50" s="140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</row>
    <row r="51" spans="1:17" ht="30">
      <c r="A51" s="6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19" ref="L51:M68">I51*108.1%</f>
        <v>0</v>
      </c>
      <c r="M51" s="143">
        <f t="shared" si="19"/>
        <v>0</v>
      </c>
      <c r="N51" s="143">
        <f>SUM(L51+M51)</f>
        <v>0</v>
      </c>
      <c r="O51" s="143">
        <f aca="true" t="shared" si="20" ref="O51:P68">L51*105.5%</f>
        <v>0</v>
      </c>
      <c r="P51" s="143">
        <f t="shared" si="20"/>
        <v>0</v>
      </c>
      <c r="Q51" s="143">
        <f>SUM(O51+P51)</f>
        <v>0</v>
      </c>
    </row>
    <row r="52" spans="1:17" ht="15.75">
      <c r="A52" s="6">
        <v>3120</v>
      </c>
      <c r="B52" s="100" t="s">
        <v>21</v>
      </c>
      <c r="C52" s="142">
        <f aca="true" t="shared" si="21" ref="C52:Q52">SUM(C53+C54)</f>
        <v>0</v>
      </c>
      <c r="D52" s="142">
        <f t="shared" si="21"/>
        <v>0</v>
      </c>
      <c r="E52" s="142">
        <f t="shared" si="21"/>
        <v>0</v>
      </c>
      <c r="F52" s="142">
        <f t="shared" si="21"/>
        <v>0</v>
      </c>
      <c r="G52" s="142">
        <f t="shared" si="21"/>
        <v>0</v>
      </c>
      <c r="H52" s="142">
        <f t="shared" si="21"/>
        <v>0</v>
      </c>
      <c r="I52" s="143">
        <f t="shared" si="21"/>
        <v>0</v>
      </c>
      <c r="J52" s="143">
        <f t="shared" si="21"/>
        <v>0</v>
      </c>
      <c r="K52" s="143">
        <f t="shared" si="21"/>
        <v>0</v>
      </c>
      <c r="L52" s="143">
        <f t="shared" si="21"/>
        <v>0</v>
      </c>
      <c r="M52" s="143">
        <f t="shared" si="21"/>
        <v>0</v>
      </c>
      <c r="N52" s="143">
        <f t="shared" si="21"/>
        <v>0</v>
      </c>
      <c r="O52" s="143">
        <f t="shared" si="21"/>
        <v>0</v>
      </c>
      <c r="P52" s="143">
        <f t="shared" si="21"/>
        <v>0</v>
      </c>
      <c r="Q52" s="143">
        <f t="shared" si="21"/>
        <v>0</v>
      </c>
    </row>
    <row r="53" spans="1:17" ht="15.75">
      <c r="A53" s="6">
        <v>3121</v>
      </c>
      <c r="B53" s="100" t="s">
        <v>54</v>
      </c>
      <c r="C53" s="142"/>
      <c r="D53" s="142"/>
      <c r="E53" s="142">
        <f aca="true" t="shared" si="22" ref="E53:E63">SUM(C53+D53)</f>
        <v>0</v>
      </c>
      <c r="F53" s="142"/>
      <c r="G53" s="142"/>
      <c r="H53" s="142">
        <f aca="true" t="shared" si="23" ref="H53:H63">SUM(F53+G53)</f>
        <v>0</v>
      </c>
      <c r="I53" s="143">
        <f>F53*112%</f>
        <v>0</v>
      </c>
      <c r="J53" s="143"/>
      <c r="K53" s="143">
        <f aca="true" t="shared" si="24" ref="K53:K63">SUM(I53+J53)</f>
        <v>0</v>
      </c>
      <c r="L53" s="143">
        <f t="shared" si="19"/>
        <v>0</v>
      </c>
      <c r="M53" s="143">
        <f t="shared" si="19"/>
        <v>0</v>
      </c>
      <c r="N53" s="143">
        <f>SUM(L53+M53)</f>
        <v>0</v>
      </c>
      <c r="O53" s="143">
        <f t="shared" si="20"/>
        <v>0</v>
      </c>
      <c r="P53" s="143">
        <f t="shared" si="20"/>
        <v>0</v>
      </c>
      <c r="Q53" s="143">
        <f aca="true" t="shared" si="25" ref="Q53:Q63">SUM(O53+P53)</f>
        <v>0</v>
      </c>
    </row>
    <row r="54" spans="1:17" ht="15.75">
      <c r="A54" s="6">
        <v>3122</v>
      </c>
      <c r="B54" s="100" t="s">
        <v>55</v>
      </c>
      <c r="C54" s="142"/>
      <c r="D54" s="142"/>
      <c r="E54" s="142">
        <f t="shared" si="22"/>
        <v>0</v>
      </c>
      <c r="F54" s="142"/>
      <c r="G54" s="142"/>
      <c r="H54" s="142">
        <f t="shared" si="23"/>
        <v>0</v>
      </c>
      <c r="I54" s="143">
        <f>F54*112%</f>
        <v>0</v>
      </c>
      <c r="J54" s="143"/>
      <c r="K54" s="143">
        <f t="shared" si="24"/>
        <v>0</v>
      </c>
      <c r="L54" s="143">
        <f t="shared" si="19"/>
        <v>0</v>
      </c>
      <c r="M54" s="143">
        <f t="shared" si="19"/>
        <v>0</v>
      </c>
      <c r="N54" s="143">
        <f>SUM(L54+M54)</f>
        <v>0</v>
      </c>
      <c r="O54" s="143">
        <f t="shared" si="20"/>
        <v>0</v>
      </c>
      <c r="P54" s="143">
        <f t="shared" si="20"/>
        <v>0</v>
      </c>
      <c r="Q54" s="143">
        <f t="shared" si="25"/>
        <v>0</v>
      </c>
    </row>
    <row r="55" spans="1:17" ht="15.75">
      <c r="A55" s="6">
        <v>3130</v>
      </c>
      <c r="B55" s="100" t="s">
        <v>22</v>
      </c>
      <c r="C55" s="142">
        <f>SUM(C56+C57)</f>
        <v>0</v>
      </c>
      <c r="D55" s="142">
        <f aca="true" t="shared" si="26" ref="D55:Q55">SUM(D56+D57)</f>
        <v>0</v>
      </c>
      <c r="E55" s="142">
        <f t="shared" si="26"/>
        <v>0</v>
      </c>
      <c r="F55" s="142">
        <f t="shared" si="26"/>
        <v>0</v>
      </c>
      <c r="G55" s="142">
        <f t="shared" si="26"/>
        <v>0</v>
      </c>
      <c r="H55" s="142">
        <f t="shared" si="26"/>
        <v>0</v>
      </c>
      <c r="I55" s="143">
        <f t="shared" si="26"/>
        <v>0</v>
      </c>
      <c r="J55" s="143">
        <f t="shared" si="26"/>
        <v>0</v>
      </c>
      <c r="K55" s="143">
        <f t="shared" si="26"/>
        <v>0</v>
      </c>
      <c r="L55" s="143">
        <f t="shared" si="26"/>
        <v>0</v>
      </c>
      <c r="M55" s="143">
        <f t="shared" si="26"/>
        <v>0</v>
      </c>
      <c r="N55" s="143">
        <f t="shared" si="26"/>
        <v>0</v>
      </c>
      <c r="O55" s="143">
        <f t="shared" si="26"/>
        <v>0</v>
      </c>
      <c r="P55" s="143">
        <f t="shared" si="26"/>
        <v>0</v>
      </c>
      <c r="Q55" s="143">
        <f t="shared" si="26"/>
        <v>0</v>
      </c>
    </row>
    <row r="56" spans="1:17" ht="15.75">
      <c r="A56" s="6">
        <v>3131</v>
      </c>
      <c r="B56" s="100" t="s">
        <v>56</v>
      </c>
      <c r="C56" s="142"/>
      <c r="D56" s="142"/>
      <c r="E56" s="142">
        <f t="shared" si="22"/>
        <v>0</v>
      </c>
      <c r="F56" s="142"/>
      <c r="G56" s="142"/>
      <c r="H56" s="142">
        <f t="shared" si="23"/>
        <v>0</v>
      </c>
      <c r="I56" s="143">
        <f>F56*112%</f>
        <v>0</v>
      </c>
      <c r="J56" s="143"/>
      <c r="K56" s="143">
        <f t="shared" si="24"/>
        <v>0</v>
      </c>
      <c r="L56" s="143">
        <f t="shared" si="19"/>
        <v>0</v>
      </c>
      <c r="M56" s="143">
        <f t="shared" si="19"/>
        <v>0</v>
      </c>
      <c r="N56" s="143">
        <f>SUM(L56+M56)</f>
        <v>0</v>
      </c>
      <c r="O56" s="143">
        <f t="shared" si="20"/>
        <v>0</v>
      </c>
      <c r="P56" s="143">
        <f t="shared" si="20"/>
        <v>0</v>
      </c>
      <c r="Q56" s="143">
        <f t="shared" si="25"/>
        <v>0</v>
      </c>
    </row>
    <row r="57" spans="1:17" s="9" customFormat="1" ht="15.75">
      <c r="A57" s="6">
        <v>3132</v>
      </c>
      <c r="B57" s="100" t="s">
        <v>23</v>
      </c>
      <c r="C57" s="142"/>
      <c r="D57" s="142">
        <v>0</v>
      </c>
      <c r="E57" s="142">
        <f t="shared" si="22"/>
        <v>0</v>
      </c>
      <c r="F57" s="140"/>
      <c r="G57" s="142">
        <v>0</v>
      </c>
      <c r="H57" s="142">
        <f t="shared" si="23"/>
        <v>0</v>
      </c>
      <c r="I57" s="143">
        <f>F57*112%</f>
        <v>0</v>
      </c>
      <c r="J57" s="143">
        <f>G57*112%</f>
        <v>0</v>
      </c>
      <c r="K57" s="143">
        <f t="shared" si="24"/>
        <v>0</v>
      </c>
      <c r="L57" s="143">
        <f t="shared" si="19"/>
        <v>0</v>
      </c>
      <c r="M57" s="143">
        <f t="shared" si="19"/>
        <v>0</v>
      </c>
      <c r="N57" s="143">
        <f>SUM(L57+M57)</f>
        <v>0</v>
      </c>
      <c r="O57" s="143">
        <f t="shared" si="20"/>
        <v>0</v>
      </c>
      <c r="P57" s="143">
        <f t="shared" si="20"/>
        <v>0</v>
      </c>
      <c r="Q57" s="143">
        <f t="shared" si="25"/>
        <v>0</v>
      </c>
    </row>
    <row r="58" spans="1:17" s="9" customFormat="1" ht="15.75">
      <c r="A58" s="6">
        <v>3140</v>
      </c>
      <c r="B58" s="100" t="s">
        <v>24</v>
      </c>
      <c r="C58" s="142">
        <f>SUM(C59+C60+C61)</f>
        <v>0</v>
      </c>
      <c r="D58" s="142">
        <f aca="true" t="shared" si="27" ref="D58:Q58">SUM(D59+D60+D61)</f>
        <v>0</v>
      </c>
      <c r="E58" s="142">
        <f t="shared" si="27"/>
        <v>0</v>
      </c>
      <c r="F58" s="142">
        <f t="shared" si="27"/>
        <v>0</v>
      </c>
      <c r="G58" s="142">
        <f t="shared" si="27"/>
        <v>0</v>
      </c>
      <c r="H58" s="142">
        <f t="shared" si="27"/>
        <v>0</v>
      </c>
      <c r="I58" s="143">
        <f t="shared" si="27"/>
        <v>0</v>
      </c>
      <c r="J58" s="143">
        <f t="shared" si="27"/>
        <v>0</v>
      </c>
      <c r="K58" s="143">
        <f t="shared" si="27"/>
        <v>0</v>
      </c>
      <c r="L58" s="143">
        <f t="shared" si="27"/>
        <v>0</v>
      </c>
      <c r="M58" s="143">
        <f t="shared" si="27"/>
        <v>0</v>
      </c>
      <c r="N58" s="143">
        <f t="shared" si="27"/>
        <v>0</v>
      </c>
      <c r="O58" s="143">
        <f t="shared" si="27"/>
        <v>0</v>
      </c>
      <c r="P58" s="143">
        <f t="shared" si="27"/>
        <v>0</v>
      </c>
      <c r="Q58" s="143">
        <f t="shared" si="27"/>
        <v>0</v>
      </c>
    </row>
    <row r="59" spans="1:17" s="9" customFormat="1" ht="15.75">
      <c r="A59" s="6">
        <v>3141</v>
      </c>
      <c r="B59" s="100" t="s">
        <v>57</v>
      </c>
      <c r="C59" s="142"/>
      <c r="D59" s="142"/>
      <c r="E59" s="142">
        <f t="shared" si="22"/>
        <v>0</v>
      </c>
      <c r="F59" s="142"/>
      <c r="G59" s="142"/>
      <c r="H59" s="142">
        <f t="shared" si="23"/>
        <v>0</v>
      </c>
      <c r="I59" s="143">
        <f>F59*112%</f>
        <v>0</v>
      </c>
      <c r="J59" s="143"/>
      <c r="K59" s="143">
        <f t="shared" si="24"/>
        <v>0</v>
      </c>
      <c r="L59" s="143">
        <f t="shared" si="19"/>
        <v>0</v>
      </c>
      <c r="M59" s="143">
        <f t="shared" si="19"/>
        <v>0</v>
      </c>
      <c r="N59" s="143">
        <f>SUM(L59+M59)</f>
        <v>0</v>
      </c>
      <c r="O59" s="143">
        <f t="shared" si="20"/>
        <v>0</v>
      </c>
      <c r="P59" s="143">
        <f t="shared" si="20"/>
        <v>0</v>
      </c>
      <c r="Q59" s="143">
        <f t="shared" si="25"/>
        <v>0</v>
      </c>
    </row>
    <row r="60" spans="1:17" s="9" customFormat="1" ht="15.75">
      <c r="A60" s="6">
        <v>3142</v>
      </c>
      <c r="B60" s="100" t="s">
        <v>58</v>
      </c>
      <c r="C60" s="142"/>
      <c r="D60" s="142"/>
      <c r="E60" s="142">
        <f t="shared" si="22"/>
        <v>0</v>
      </c>
      <c r="F60" s="142"/>
      <c r="G60" s="142"/>
      <c r="H60" s="142">
        <f t="shared" si="23"/>
        <v>0</v>
      </c>
      <c r="I60" s="143">
        <f>F60*112%</f>
        <v>0</v>
      </c>
      <c r="J60" s="143"/>
      <c r="K60" s="143">
        <f t="shared" si="24"/>
        <v>0</v>
      </c>
      <c r="L60" s="143">
        <f t="shared" si="19"/>
        <v>0</v>
      </c>
      <c r="M60" s="143">
        <f t="shared" si="19"/>
        <v>0</v>
      </c>
      <c r="N60" s="143">
        <f>SUM(L60+M60)</f>
        <v>0</v>
      </c>
      <c r="O60" s="143">
        <f t="shared" si="20"/>
        <v>0</v>
      </c>
      <c r="P60" s="143">
        <f t="shared" si="20"/>
        <v>0</v>
      </c>
      <c r="Q60" s="143">
        <f t="shared" si="25"/>
        <v>0</v>
      </c>
    </row>
    <row r="61" spans="1:17" ht="15.75">
      <c r="A61" s="6">
        <v>3143</v>
      </c>
      <c r="B61" s="100" t="s">
        <v>59</v>
      </c>
      <c r="C61" s="142"/>
      <c r="D61" s="142"/>
      <c r="E61" s="142">
        <f t="shared" si="22"/>
        <v>0</v>
      </c>
      <c r="F61" s="142"/>
      <c r="G61" s="142"/>
      <c r="H61" s="142">
        <f t="shared" si="23"/>
        <v>0</v>
      </c>
      <c r="I61" s="143">
        <f>F61*112%</f>
        <v>0</v>
      </c>
      <c r="J61" s="143"/>
      <c r="K61" s="143">
        <f t="shared" si="24"/>
        <v>0</v>
      </c>
      <c r="L61" s="143">
        <f t="shared" si="19"/>
        <v>0</v>
      </c>
      <c r="M61" s="143">
        <f t="shared" si="19"/>
        <v>0</v>
      </c>
      <c r="N61" s="143">
        <f>SUM(L61+M61)</f>
        <v>0</v>
      </c>
      <c r="O61" s="143">
        <f t="shared" si="20"/>
        <v>0</v>
      </c>
      <c r="P61" s="143">
        <f t="shared" si="20"/>
        <v>0</v>
      </c>
      <c r="Q61" s="143">
        <f t="shared" si="25"/>
        <v>0</v>
      </c>
    </row>
    <row r="62" spans="1:17" s="7" customFormat="1" ht="15.75">
      <c r="A62" s="6">
        <v>3150</v>
      </c>
      <c r="B62" s="100" t="s">
        <v>60</v>
      </c>
      <c r="C62" s="140"/>
      <c r="D62" s="140"/>
      <c r="E62" s="142">
        <f t="shared" si="22"/>
        <v>0</v>
      </c>
      <c r="F62" s="140"/>
      <c r="G62" s="140"/>
      <c r="H62" s="142">
        <f t="shared" si="23"/>
        <v>0</v>
      </c>
      <c r="I62" s="143">
        <f>F62*112%</f>
        <v>0</v>
      </c>
      <c r="J62" s="141"/>
      <c r="K62" s="143">
        <f t="shared" si="24"/>
        <v>0</v>
      </c>
      <c r="L62" s="143">
        <f t="shared" si="19"/>
        <v>0</v>
      </c>
      <c r="M62" s="143">
        <f t="shared" si="19"/>
        <v>0</v>
      </c>
      <c r="N62" s="143">
        <f>SUM(L62+M62)</f>
        <v>0</v>
      </c>
      <c r="O62" s="143">
        <f t="shared" si="20"/>
        <v>0</v>
      </c>
      <c r="P62" s="143">
        <f t="shared" si="20"/>
        <v>0</v>
      </c>
      <c r="Q62" s="143">
        <f t="shared" si="25"/>
        <v>0</v>
      </c>
    </row>
    <row r="63" spans="1:17" ht="15.75">
      <c r="A63" s="6">
        <v>3160</v>
      </c>
      <c r="B63" s="100" t="s">
        <v>61</v>
      </c>
      <c r="C63" s="142"/>
      <c r="D63" s="142"/>
      <c r="E63" s="142">
        <f t="shared" si="22"/>
        <v>0</v>
      </c>
      <c r="F63" s="142"/>
      <c r="G63" s="142"/>
      <c r="H63" s="142">
        <f t="shared" si="23"/>
        <v>0</v>
      </c>
      <c r="I63" s="143">
        <f>F63*112%</f>
        <v>0</v>
      </c>
      <c r="J63" s="143"/>
      <c r="K63" s="143">
        <f t="shared" si="24"/>
        <v>0</v>
      </c>
      <c r="L63" s="143">
        <f t="shared" si="19"/>
        <v>0</v>
      </c>
      <c r="M63" s="143">
        <f t="shared" si="19"/>
        <v>0</v>
      </c>
      <c r="N63" s="143">
        <f>SUM(L63+M63)</f>
        <v>0</v>
      </c>
      <c r="O63" s="143">
        <f t="shared" si="20"/>
        <v>0</v>
      </c>
      <c r="P63" s="143">
        <f t="shared" si="20"/>
        <v>0</v>
      </c>
      <c r="Q63" s="143">
        <f t="shared" si="25"/>
        <v>0</v>
      </c>
    </row>
    <row r="64" spans="1:17" ht="15.75">
      <c r="A64" s="17">
        <v>3200</v>
      </c>
      <c r="B64" s="101" t="s">
        <v>25</v>
      </c>
      <c r="C64" s="140">
        <f aca="true" t="shared" si="28" ref="C64:Q64">SUM(C65+C66+C67+C68)</f>
        <v>0</v>
      </c>
      <c r="D64" s="140">
        <f t="shared" si="28"/>
        <v>0</v>
      </c>
      <c r="E64" s="140">
        <f t="shared" si="28"/>
        <v>0</v>
      </c>
      <c r="F64" s="140">
        <f t="shared" si="28"/>
        <v>0</v>
      </c>
      <c r="G64" s="140">
        <f t="shared" si="28"/>
        <v>0</v>
      </c>
      <c r="H64" s="140">
        <f t="shared" si="28"/>
        <v>0</v>
      </c>
      <c r="I64" s="141">
        <f t="shared" si="28"/>
        <v>0</v>
      </c>
      <c r="J64" s="141">
        <f t="shared" si="28"/>
        <v>0</v>
      </c>
      <c r="K64" s="141">
        <f t="shared" si="28"/>
        <v>0</v>
      </c>
      <c r="L64" s="141">
        <f t="shared" si="28"/>
        <v>0</v>
      </c>
      <c r="M64" s="141">
        <f t="shared" si="28"/>
        <v>0</v>
      </c>
      <c r="N64" s="141">
        <f t="shared" si="28"/>
        <v>0</v>
      </c>
      <c r="O64" s="141">
        <f t="shared" si="28"/>
        <v>0</v>
      </c>
      <c r="P64" s="141">
        <f t="shared" si="28"/>
        <v>0</v>
      </c>
      <c r="Q64" s="141">
        <f t="shared" si="28"/>
        <v>0</v>
      </c>
    </row>
    <row r="65" spans="1:17" ht="30">
      <c r="A65" s="6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19"/>
        <v>0</v>
      </c>
      <c r="M65" s="143">
        <f t="shared" si="19"/>
        <v>0</v>
      </c>
      <c r="N65" s="143">
        <f>SUM(L65+M65)</f>
        <v>0</v>
      </c>
      <c r="O65" s="143">
        <f t="shared" si="20"/>
        <v>0</v>
      </c>
      <c r="P65" s="143">
        <f t="shared" si="20"/>
        <v>0</v>
      </c>
      <c r="Q65" s="143">
        <f>SUM(O65+P65)</f>
        <v>0</v>
      </c>
    </row>
    <row r="66" spans="1:17" ht="30">
      <c r="A66" s="6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19"/>
        <v>0</v>
      </c>
      <c r="M66" s="143">
        <f t="shared" si="19"/>
        <v>0</v>
      </c>
      <c r="N66" s="143">
        <f>SUM(L66+M66)</f>
        <v>0</v>
      </c>
      <c r="O66" s="143">
        <f t="shared" si="20"/>
        <v>0</v>
      </c>
      <c r="P66" s="143">
        <f t="shared" si="20"/>
        <v>0</v>
      </c>
      <c r="Q66" s="143">
        <f>SUM(O66+P66)</f>
        <v>0</v>
      </c>
    </row>
    <row r="67" spans="1:17" ht="30">
      <c r="A67" s="6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19"/>
        <v>0</v>
      </c>
      <c r="M67" s="143">
        <f t="shared" si="19"/>
        <v>0</v>
      </c>
      <c r="N67" s="143">
        <f>SUM(L67+M67)</f>
        <v>0</v>
      </c>
      <c r="O67" s="143">
        <f t="shared" si="20"/>
        <v>0</v>
      </c>
      <c r="P67" s="143">
        <f t="shared" si="20"/>
        <v>0</v>
      </c>
      <c r="Q67" s="143">
        <f>SUM(O67+P67)</f>
        <v>0</v>
      </c>
    </row>
    <row r="68" spans="1:17" ht="15.75">
      <c r="A68" s="6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19"/>
        <v>0</v>
      </c>
      <c r="M68" s="143">
        <f t="shared" si="19"/>
        <v>0</v>
      </c>
      <c r="N68" s="143">
        <f>SUM(L68+M68)</f>
        <v>0</v>
      </c>
      <c r="O68" s="143">
        <f t="shared" si="20"/>
        <v>0</v>
      </c>
      <c r="P68" s="143">
        <f t="shared" si="20"/>
        <v>0</v>
      </c>
      <c r="Q68" s="143">
        <f>SUM(O68+P68)</f>
        <v>0</v>
      </c>
    </row>
    <row r="69" spans="1:17" ht="15.75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</row>
    <row r="70" spans="3:8" ht="15.75">
      <c r="C70" s="32"/>
      <c r="D70" s="32"/>
      <c r="E70" s="32"/>
      <c r="F70" s="32"/>
      <c r="G70" s="32"/>
      <c r="H70" s="32"/>
    </row>
    <row r="71" spans="2:14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</row>
    <row r="72" spans="2:14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</row>
    <row r="73" spans="2:14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2:14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</row>
    <row r="75" spans="3:14" ht="15.75">
      <c r="C75" s="32"/>
      <c r="D75" s="32"/>
      <c r="E75" s="32"/>
      <c r="F75" s="32"/>
      <c r="G75" s="32"/>
      <c r="H75" s="32"/>
      <c r="K75" s="93" t="s">
        <v>29</v>
      </c>
      <c r="L75" s="32"/>
      <c r="M75" s="32"/>
      <c r="N75" s="32"/>
    </row>
    <row r="76" spans="3:8" ht="15.75">
      <c r="C76" s="32"/>
      <c r="D76" s="32"/>
      <c r="E76" s="32"/>
      <c r="F76" s="32"/>
      <c r="G76" s="32"/>
      <c r="H76" s="32"/>
    </row>
    <row r="77" spans="3:11" ht="15.75">
      <c r="C77" s="32"/>
      <c r="D77" s="32"/>
      <c r="E77" s="32"/>
      <c r="F77" s="32"/>
      <c r="G77" s="32"/>
      <c r="H77" s="32"/>
      <c r="K77" s="4"/>
    </row>
    <row r="78" spans="3:8" ht="15.75">
      <c r="C78" s="32"/>
      <c r="D78" s="32"/>
      <c r="E78" s="32"/>
      <c r="F78" s="32"/>
      <c r="G78" s="32"/>
      <c r="H78" s="32"/>
    </row>
    <row r="79" spans="3:8" ht="15.75">
      <c r="C79" s="32"/>
      <c r="D79" s="32"/>
      <c r="E79" s="32"/>
      <c r="F79" s="32"/>
      <c r="G79" s="32"/>
      <c r="H79" s="32"/>
    </row>
    <row r="80" spans="3:8" ht="15.75">
      <c r="C80" s="32"/>
      <c r="D80" s="32"/>
      <c r="E80" s="32"/>
      <c r="F80" s="32"/>
      <c r="G80" s="32"/>
      <c r="H80" s="32"/>
    </row>
    <row r="81" spans="1:8" ht="15.75">
      <c r="A81" s="15"/>
      <c r="B81" s="14"/>
      <c r="C81" s="32"/>
      <c r="D81" s="32"/>
      <c r="E81" s="32"/>
      <c r="F81" s="32"/>
      <c r="G81" s="32"/>
      <c r="H81" s="32"/>
    </row>
    <row r="82" spans="1:8" ht="15.75">
      <c r="A82" s="15"/>
      <c r="B82" s="14"/>
      <c r="C82" s="32"/>
      <c r="D82" s="32"/>
      <c r="E82" s="32"/>
      <c r="F82" s="32"/>
      <c r="G82" s="32"/>
      <c r="H82" s="32"/>
    </row>
    <row r="83" spans="1:8" ht="15.75">
      <c r="A83" s="1"/>
      <c r="B83"/>
      <c r="C83" s="32"/>
      <c r="D83" s="32"/>
      <c r="E83" s="32"/>
      <c r="F83" s="32"/>
      <c r="G83" s="32"/>
      <c r="H83" s="32"/>
    </row>
    <row r="84" spans="1:8" ht="15.75">
      <c r="A84" s="1"/>
      <c r="B84"/>
      <c r="C84" s="32"/>
      <c r="D84" s="32"/>
      <c r="E84" s="32"/>
      <c r="F84" s="32"/>
      <c r="G84" s="32"/>
      <c r="H84" s="32"/>
    </row>
    <row r="85" spans="1:8" ht="15.75">
      <c r="A85" s="1"/>
      <c r="B85"/>
      <c r="C85" s="32"/>
      <c r="D85" s="32"/>
      <c r="E85" s="32"/>
      <c r="F85" s="32"/>
      <c r="G85" s="32"/>
      <c r="H85" s="32"/>
    </row>
    <row r="86" spans="1:8" ht="15.75">
      <c r="A86" s="1"/>
      <c r="B86"/>
      <c r="C86" s="32"/>
      <c r="D86" s="32"/>
      <c r="E86" s="32"/>
      <c r="F86" s="32"/>
      <c r="G86" s="32"/>
      <c r="H86" s="32"/>
    </row>
    <row r="87" spans="1:8" ht="15.75">
      <c r="A87" s="15"/>
      <c r="B87" s="14"/>
      <c r="C87" s="32"/>
      <c r="D87" s="32"/>
      <c r="E87" s="32"/>
      <c r="F87" s="32"/>
      <c r="G87" s="32"/>
      <c r="H87" s="32"/>
    </row>
    <row r="88" spans="1:8" ht="15.75">
      <c r="A88" s="1"/>
      <c r="B88"/>
      <c r="C88" s="32"/>
      <c r="D88" s="32"/>
      <c r="E88" s="32"/>
      <c r="F88" s="32"/>
      <c r="G88" s="32"/>
      <c r="H88" s="32"/>
    </row>
    <row r="89" spans="1:8" ht="15.75">
      <c r="A89" s="1"/>
      <c r="B89"/>
      <c r="C89" s="32"/>
      <c r="D89" s="32"/>
      <c r="E89" s="32"/>
      <c r="F89" s="32"/>
      <c r="G89" s="32"/>
      <c r="H89" s="32"/>
    </row>
    <row r="90" spans="1:8" ht="15.75">
      <c r="A90" s="1"/>
      <c r="B90"/>
      <c r="C90" s="32"/>
      <c r="D90" s="32"/>
      <c r="E90" s="32"/>
      <c r="F90" s="32"/>
      <c r="G90" s="32"/>
      <c r="H90" s="32"/>
    </row>
    <row r="91" spans="1:8" ht="15.75">
      <c r="A91" s="1"/>
      <c r="B91"/>
      <c r="C91" s="32"/>
      <c r="D91" s="32"/>
      <c r="E91" s="32"/>
      <c r="F91" s="32"/>
      <c r="G91" s="32"/>
      <c r="H91" s="32"/>
    </row>
    <row r="92" spans="1:8" ht="15.75">
      <c r="A92" s="1"/>
      <c r="B92"/>
      <c r="C92" s="32"/>
      <c r="D92" s="32"/>
      <c r="E92" s="32"/>
      <c r="F92" s="32"/>
      <c r="G92" s="32"/>
      <c r="H92" s="32"/>
    </row>
    <row r="93" spans="1:8" ht="15.75">
      <c r="A93" s="1"/>
      <c r="B93"/>
      <c r="C93" s="32"/>
      <c r="D93" s="32"/>
      <c r="E93" s="32"/>
      <c r="F93" s="32"/>
      <c r="G93" s="32"/>
      <c r="H93" s="32"/>
    </row>
    <row r="94" spans="1:8" ht="15.75">
      <c r="A94" s="1"/>
      <c r="B94"/>
      <c r="C94" s="32"/>
      <c r="D94" s="32"/>
      <c r="E94" s="32"/>
      <c r="F94" s="32"/>
      <c r="G94" s="32"/>
      <c r="H94" s="32"/>
    </row>
    <row r="95" spans="1:8" ht="15.75">
      <c r="A95" s="1"/>
      <c r="B95"/>
      <c r="C95" s="32"/>
      <c r="D95" s="32"/>
      <c r="E95" s="32"/>
      <c r="F95" s="32"/>
      <c r="G95" s="32"/>
      <c r="H95" s="32"/>
    </row>
    <row r="96" spans="1:8" ht="15.75">
      <c r="A96" s="1"/>
      <c r="B96"/>
      <c r="C96" s="32"/>
      <c r="D96" s="32"/>
      <c r="E96" s="32"/>
      <c r="F96" s="32"/>
      <c r="G96" s="32"/>
      <c r="H96" s="32"/>
    </row>
    <row r="97" spans="1:2" ht="15.75">
      <c r="A97" s="1"/>
      <c r="B97"/>
    </row>
    <row r="98" spans="1:2" ht="15.75">
      <c r="A98" s="1"/>
      <c r="B98"/>
    </row>
    <row r="99" spans="1:2" ht="15.75">
      <c r="A99" s="1"/>
      <c r="B99"/>
    </row>
    <row r="100" spans="1:2" ht="15.75">
      <c r="A100" s="1"/>
      <c r="B100"/>
    </row>
    <row r="101" spans="1:2" ht="15.75">
      <c r="A101" s="1"/>
      <c r="B101"/>
    </row>
    <row r="102" spans="1:2" ht="15.75">
      <c r="A102" s="1"/>
      <c r="B102"/>
    </row>
    <row r="103" spans="1:2" ht="15.75">
      <c r="A103" s="15"/>
      <c r="B103" s="14"/>
    </row>
    <row r="104" spans="1:2" ht="15.75">
      <c r="A104" s="1"/>
      <c r="B104"/>
    </row>
    <row r="105" spans="1:2" ht="15.75">
      <c r="A105" s="1"/>
      <c r="B105"/>
    </row>
    <row r="106" spans="1:2" ht="15.75">
      <c r="A106" s="15"/>
      <c r="B106" s="14"/>
    </row>
    <row r="107" spans="1:2" ht="15.75">
      <c r="A107" s="1"/>
      <c r="B107"/>
    </row>
    <row r="108" spans="1:2" ht="15.75">
      <c r="A108" s="1"/>
      <c r="B108"/>
    </row>
    <row r="109" spans="1:2" ht="15.75">
      <c r="A109" s="1"/>
      <c r="B109"/>
    </row>
    <row r="110" spans="1:2" ht="15.75">
      <c r="A110" s="15"/>
      <c r="B110" s="14"/>
    </row>
    <row r="111" spans="1:2" ht="15.75">
      <c r="A111" s="1"/>
      <c r="B111"/>
    </row>
    <row r="112" spans="1:2" ht="15.75">
      <c r="A112" s="1"/>
      <c r="B112"/>
    </row>
    <row r="113" spans="1:2" ht="15.75">
      <c r="A113" s="1"/>
      <c r="B113"/>
    </row>
    <row r="114" spans="1:2" ht="15.75">
      <c r="A114" s="15"/>
      <c r="B114" s="14"/>
    </row>
    <row r="115" spans="1:2" ht="15.75">
      <c r="A115" s="15"/>
      <c r="B115" s="14"/>
    </row>
    <row r="116" spans="1:2" ht="15.75">
      <c r="A116" s="15"/>
      <c r="B116" s="14"/>
    </row>
    <row r="117" spans="1:2" ht="15.75">
      <c r="A117" s="15"/>
      <c r="B117" s="14"/>
    </row>
    <row r="118" spans="1:2" ht="15.75">
      <c r="A118" s="1"/>
      <c r="B118"/>
    </row>
    <row r="119" spans="1:2" ht="15.75">
      <c r="A119" s="1"/>
      <c r="B119"/>
    </row>
    <row r="120" spans="1:2" ht="15.75">
      <c r="A120" s="1"/>
      <c r="B120"/>
    </row>
    <row r="121" spans="1:2" ht="15.75">
      <c r="A121" s="1"/>
      <c r="B121"/>
    </row>
    <row r="122" spans="1:2" ht="15.75">
      <c r="A122" s="1"/>
      <c r="B122"/>
    </row>
    <row r="123" spans="1:2" ht="15.75">
      <c r="A123" s="1"/>
      <c r="B123"/>
    </row>
    <row r="124" spans="1:2" ht="15.75">
      <c r="A124" s="1"/>
      <c r="B124"/>
    </row>
    <row r="125" spans="1:2" ht="15.75">
      <c r="A125" s="1"/>
      <c r="B125"/>
    </row>
    <row r="126" spans="1:2" ht="15.75">
      <c r="A126" s="1"/>
      <c r="B126"/>
    </row>
    <row r="127" spans="1:2" ht="15.75">
      <c r="A127" s="1"/>
      <c r="B127"/>
    </row>
    <row r="128" spans="1:2" ht="15.75">
      <c r="A128" s="1"/>
      <c r="B128"/>
    </row>
    <row r="129" spans="1:2" ht="15.75">
      <c r="A129" s="1"/>
      <c r="B129"/>
    </row>
    <row r="130" spans="1:2" ht="15.75">
      <c r="A130" s="1"/>
      <c r="B130"/>
    </row>
    <row r="131" spans="1:2" ht="15.75">
      <c r="A131" s="15"/>
      <c r="B131" s="14"/>
    </row>
    <row r="132" spans="1:2" ht="15.75">
      <c r="A132" s="1"/>
      <c r="B132"/>
    </row>
    <row r="133" spans="1:2" ht="15.75">
      <c r="A133" s="1"/>
      <c r="B133"/>
    </row>
    <row r="134" spans="1:2" ht="15.75">
      <c r="A134" s="1"/>
      <c r="B134"/>
    </row>
    <row r="135" spans="1:2" ht="15.75">
      <c r="A135" s="1"/>
      <c r="B135"/>
    </row>
    <row r="136" ht="15.75">
      <c r="A136" s="1"/>
    </row>
  </sheetData>
  <sheetProtection/>
  <mergeCells count="23">
    <mergeCell ref="M2:Q2"/>
    <mergeCell ref="O8:Q9"/>
    <mergeCell ref="C8:E9"/>
    <mergeCell ref="F8:H9"/>
    <mergeCell ref="I8:K9"/>
    <mergeCell ref="D10:D11"/>
    <mergeCell ref="G10:G11"/>
    <mergeCell ref="A8:A11"/>
    <mergeCell ref="B8:B11"/>
    <mergeCell ref="E10:E11"/>
    <mergeCell ref="H10:H11"/>
    <mergeCell ref="K10:K11"/>
    <mergeCell ref="I10:I11"/>
    <mergeCell ref="Q10:Q11"/>
    <mergeCell ref="L8:N9"/>
    <mergeCell ref="N10:N11"/>
    <mergeCell ref="C10:C11"/>
    <mergeCell ref="F10:F11"/>
    <mergeCell ref="J10:J11"/>
    <mergeCell ref="M10:M11"/>
    <mergeCell ref="P10:P11"/>
    <mergeCell ref="L10:L11"/>
    <mergeCell ref="O10:O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9.140625" style="3" customWidth="1"/>
    <col min="4" max="4" width="9.8515625" style="3" customWidth="1"/>
    <col min="5" max="6" width="9.140625" style="3" customWidth="1"/>
    <col min="7" max="7" width="9.8515625" style="3" customWidth="1"/>
    <col min="8" max="9" width="9.140625" style="3" customWidth="1"/>
    <col min="10" max="10" width="9.8515625" style="3" customWidth="1"/>
    <col min="1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17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</row>
    <row r="9" spans="1:17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</row>
    <row r="10" spans="1:17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</row>
    <row r="11" spans="1:17" s="2" customFormat="1" ht="126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</row>
    <row r="12" spans="1:17" ht="15.75">
      <c r="A12" s="21" t="s">
        <v>82</v>
      </c>
      <c r="B12" s="96" t="s">
        <v>83</v>
      </c>
      <c r="C12" s="122">
        <f aca="true" t="shared" si="0" ref="C12:Q12">SUM(C14+C49)</f>
        <v>1612.306</v>
      </c>
      <c r="D12" s="122">
        <f t="shared" si="0"/>
        <v>0</v>
      </c>
      <c r="E12" s="122">
        <f t="shared" si="0"/>
        <v>1612.306</v>
      </c>
      <c r="F12" s="122">
        <f t="shared" si="0"/>
        <v>2434.1029999999996</v>
      </c>
      <c r="G12" s="122">
        <f t="shared" si="0"/>
        <v>0</v>
      </c>
      <c r="H12" s="122">
        <f t="shared" si="0"/>
        <v>2434.1029999999996</v>
      </c>
      <c r="I12" s="116">
        <f t="shared" si="0"/>
        <v>5977.872</v>
      </c>
      <c r="J12" s="116">
        <f t="shared" si="0"/>
        <v>0</v>
      </c>
      <c r="K12" s="116">
        <f t="shared" si="0"/>
        <v>5977.872</v>
      </c>
      <c r="L12" s="116">
        <f t="shared" si="0"/>
        <v>6644.905</v>
      </c>
      <c r="M12" s="116">
        <f t="shared" si="0"/>
        <v>0</v>
      </c>
      <c r="N12" s="116">
        <f t="shared" si="0"/>
        <v>6644.905</v>
      </c>
      <c r="O12" s="116">
        <f t="shared" si="0"/>
        <v>7255.2699999999995</v>
      </c>
      <c r="P12" s="116">
        <f t="shared" si="0"/>
        <v>0</v>
      </c>
      <c r="Q12" s="116">
        <f t="shared" si="0"/>
        <v>7255.2699999999995</v>
      </c>
    </row>
    <row r="13" spans="1:17" ht="15.75">
      <c r="A13" s="16"/>
      <c r="B13" s="97" t="s">
        <v>0</v>
      </c>
      <c r="C13" s="109"/>
      <c r="D13" s="125"/>
      <c r="E13" s="125"/>
      <c r="F13" s="125"/>
      <c r="G13" s="109"/>
      <c r="H13" s="125"/>
      <c r="I13" s="127"/>
      <c r="J13" s="127"/>
      <c r="K13" s="127"/>
      <c r="L13" s="110"/>
      <c r="M13" s="127"/>
      <c r="N13" s="110"/>
      <c r="O13" s="127"/>
      <c r="P13" s="127"/>
      <c r="Q13" s="126"/>
    </row>
    <row r="14" spans="1:17" s="7" customFormat="1" ht="15.75">
      <c r="A14" s="17">
        <v>2000</v>
      </c>
      <c r="B14" s="98" t="s">
        <v>5</v>
      </c>
      <c r="C14" s="140">
        <f aca="true" t="shared" si="1" ref="C14:Q14">SUM(C15+C20+C36+C39+C43+C47+C48)</f>
        <v>1612.306</v>
      </c>
      <c r="D14" s="140">
        <f t="shared" si="1"/>
        <v>0</v>
      </c>
      <c r="E14" s="140">
        <f t="shared" si="1"/>
        <v>1612.306</v>
      </c>
      <c r="F14" s="140">
        <f t="shared" si="1"/>
        <v>2434.1029999999996</v>
      </c>
      <c r="G14" s="140">
        <f t="shared" si="1"/>
        <v>0</v>
      </c>
      <c r="H14" s="140">
        <f t="shared" si="1"/>
        <v>2434.1029999999996</v>
      </c>
      <c r="I14" s="141">
        <f t="shared" si="1"/>
        <v>5977.872</v>
      </c>
      <c r="J14" s="141">
        <f t="shared" si="1"/>
        <v>0</v>
      </c>
      <c r="K14" s="141">
        <f t="shared" si="1"/>
        <v>5977.872</v>
      </c>
      <c r="L14" s="141">
        <f t="shared" si="1"/>
        <v>6644.905</v>
      </c>
      <c r="M14" s="141">
        <f t="shared" si="1"/>
        <v>0</v>
      </c>
      <c r="N14" s="141">
        <f t="shared" si="1"/>
        <v>6644.905</v>
      </c>
      <c r="O14" s="141">
        <f t="shared" si="1"/>
        <v>7255.2699999999995</v>
      </c>
      <c r="P14" s="141">
        <f t="shared" si="1"/>
        <v>0</v>
      </c>
      <c r="Q14" s="141">
        <f t="shared" si="1"/>
        <v>7255.2699999999995</v>
      </c>
    </row>
    <row r="15" spans="1:17" s="9" customFormat="1" ht="15.75">
      <c r="A15" s="17">
        <v>2100</v>
      </c>
      <c r="B15" s="98" t="s">
        <v>33</v>
      </c>
      <c r="C15" s="140">
        <f aca="true" t="shared" si="2" ref="C15:Q15">SUM(C16+C19)</f>
        <v>1005.465</v>
      </c>
      <c r="D15" s="140">
        <f t="shared" si="2"/>
        <v>0</v>
      </c>
      <c r="E15" s="140">
        <f t="shared" si="2"/>
        <v>1005.465</v>
      </c>
      <c r="F15" s="140">
        <f t="shared" si="2"/>
        <v>1204.037</v>
      </c>
      <c r="G15" s="140">
        <f t="shared" si="2"/>
        <v>0</v>
      </c>
      <c r="H15" s="140">
        <f t="shared" si="2"/>
        <v>1204.037</v>
      </c>
      <c r="I15" s="141">
        <f t="shared" si="2"/>
        <v>4569.7210000000005</v>
      </c>
      <c r="J15" s="141">
        <f t="shared" si="2"/>
        <v>0</v>
      </c>
      <c r="K15" s="141">
        <f t="shared" si="2"/>
        <v>4569.7210000000005</v>
      </c>
      <c r="L15" s="141">
        <f t="shared" si="2"/>
        <v>5153.016</v>
      </c>
      <c r="M15" s="141">
        <f t="shared" si="2"/>
        <v>0</v>
      </c>
      <c r="N15" s="141">
        <f t="shared" si="2"/>
        <v>5153.016</v>
      </c>
      <c r="O15" s="141">
        <f t="shared" si="2"/>
        <v>5679.565</v>
      </c>
      <c r="P15" s="141">
        <f t="shared" si="2"/>
        <v>0</v>
      </c>
      <c r="Q15" s="141">
        <f t="shared" si="2"/>
        <v>5679.565</v>
      </c>
    </row>
    <row r="16" spans="1:17" s="10" customFormat="1" ht="15.75">
      <c r="A16" s="6">
        <v>2110</v>
      </c>
      <c r="B16" s="99" t="s">
        <v>34</v>
      </c>
      <c r="C16" s="142">
        <f aca="true" t="shared" si="3" ref="C16:Q16">SUM(C17+C18)</f>
        <v>745.186</v>
      </c>
      <c r="D16" s="142">
        <f t="shared" si="3"/>
        <v>0</v>
      </c>
      <c r="E16" s="142">
        <f t="shared" si="3"/>
        <v>745.186</v>
      </c>
      <c r="F16" s="142">
        <f>SUM(F17+F18)</f>
        <v>883.373</v>
      </c>
      <c r="G16" s="142">
        <f t="shared" si="3"/>
        <v>0</v>
      </c>
      <c r="H16" s="142">
        <f t="shared" si="3"/>
        <v>883.373</v>
      </c>
      <c r="I16" s="143">
        <f t="shared" si="3"/>
        <v>3352.693</v>
      </c>
      <c r="J16" s="143">
        <f t="shared" si="3"/>
        <v>0</v>
      </c>
      <c r="K16" s="143">
        <f t="shared" si="3"/>
        <v>3352.693</v>
      </c>
      <c r="L16" s="143">
        <f t="shared" si="3"/>
        <v>3780.643</v>
      </c>
      <c r="M16" s="143">
        <f t="shared" si="3"/>
        <v>0</v>
      </c>
      <c r="N16" s="143">
        <f t="shared" si="3"/>
        <v>3780.643</v>
      </c>
      <c r="O16" s="143">
        <f t="shared" si="3"/>
        <v>4166.959</v>
      </c>
      <c r="P16" s="143">
        <f t="shared" si="3"/>
        <v>0</v>
      </c>
      <c r="Q16" s="143">
        <f t="shared" si="3"/>
        <v>4166.959</v>
      </c>
    </row>
    <row r="17" spans="1:17" ht="15.75">
      <c r="A17" s="6">
        <v>2111</v>
      </c>
      <c r="B17" s="99" t="s">
        <v>6</v>
      </c>
      <c r="C17" s="142">
        <v>745.186</v>
      </c>
      <c r="D17" s="142"/>
      <c r="E17" s="142">
        <f>SUM(C17+D17)</f>
        <v>745.186</v>
      </c>
      <c r="F17" s="142">
        <v>883.373</v>
      </c>
      <c r="G17" s="142"/>
      <c r="H17" s="142">
        <f>SUM(F17+G17)</f>
        <v>883.373</v>
      </c>
      <c r="I17" s="143">
        <v>3352.693</v>
      </c>
      <c r="J17" s="143"/>
      <c r="K17" s="143">
        <f>SUM(I17+J17)</f>
        <v>3352.693</v>
      </c>
      <c r="L17" s="143">
        <v>3780.643</v>
      </c>
      <c r="M17" s="143">
        <f>J17*108.1%</f>
        <v>0</v>
      </c>
      <c r="N17" s="143">
        <f>SUM(L17+M17)</f>
        <v>3780.643</v>
      </c>
      <c r="O17" s="143">
        <v>4166.959</v>
      </c>
      <c r="P17" s="143">
        <f>M17*105.5%</f>
        <v>0</v>
      </c>
      <c r="Q17" s="143">
        <f>SUM(O17+P17)</f>
        <v>4166.959</v>
      </c>
    </row>
    <row r="18" spans="1:17" s="10" customFormat="1" ht="15.75">
      <c r="A18" s="6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</row>
    <row r="19" spans="1:17" s="10" customFormat="1" ht="15.75">
      <c r="A19" s="6">
        <v>2120</v>
      </c>
      <c r="B19" s="99" t="s">
        <v>36</v>
      </c>
      <c r="C19" s="142">
        <v>260.279</v>
      </c>
      <c r="D19" s="142"/>
      <c r="E19" s="142">
        <f>SUM(C19+D19)</f>
        <v>260.279</v>
      </c>
      <c r="F19" s="142">
        <v>320.664</v>
      </c>
      <c r="G19" s="142"/>
      <c r="H19" s="142">
        <f>SUM(F19+G19)</f>
        <v>320.664</v>
      </c>
      <c r="I19" s="143">
        <v>1217.028</v>
      </c>
      <c r="J19" s="143"/>
      <c r="K19" s="143">
        <f>SUM(I19+J19)</f>
        <v>1217.028</v>
      </c>
      <c r="L19" s="143">
        <v>1372.373</v>
      </c>
      <c r="M19" s="143">
        <f>J19*108.1%</f>
        <v>0</v>
      </c>
      <c r="N19" s="143">
        <f>SUM(L19+M19)</f>
        <v>1372.373</v>
      </c>
      <c r="O19" s="143">
        <v>1512.606</v>
      </c>
      <c r="P19" s="143">
        <f>M19*105.5%</f>
        <v>0</v>
      </c>
      <c r="Q19" s="143">
        <f>SUM(O19+P19)</f>
        <v>1512.606</v>
      </c>
    </row>
    <row r="20" spans="1:17" ht="15.75">
      <c r="A20" s="17">
        <v>2200</v>
      </c>
      <c r="B20" s="98" t="s">
        <v>37</v>
      </c>
      <c r="C20" s="140">
        <f>SUM(C21+C22+C23+C24+C25+C26+C27+C33)</f>
        <v>606.8410000000001</v>
      </c>
      <c r="D20" s="140">
        <f aca="true" t="shared" si="4" ref="D20:Q20">SUM(D21+D22+D23+D24+D25+D26+D27+D33)</f>
        <v>0</v>
      </c>
      <c r="E20" s="140">
        <f t="shared" si="4"/>
        <v>606.8410000000001</v>
      </c>
      <c r="F20" s="140">
        <f t="shared" si="4"/>
        <v>1227.346</v>
      </c>
      <c r="G20" s="140">
        <f t="shared" si="4"/>
        <v>0</v>
      </c>
      <c r="H20" s="140">
        <f t="shared" si="4"/>
        <v>1227.346</v>
      </c>
      <c r="I20" s="141">
        <f t="shared" si="4"/>
        <v>1408.1509999999998</v>
      </c>
      <c r="J20" s="141">
        <f t="shared" si="4"/>
        <v>0</v>
      </c>
      <c r="K20" s="141">
        <f t="shared" si="4"/>
        <v>1408.1509999999998</v>
      </c>
      <c r="L20" s="141">
        <f t="shared" si="4"/>
        <v>1491.889</v>
      </c>
      <c r="M20" s="141">
        <f t="shared" si="4"/>
        <v>0</v>
      </c>
      <c r="N20" s="141">
        <f t="shared" si="4"/>
        <v>1491.889</v>
      </c>
      <c r="O20" s="141">
        <f t="shared" si="4"/>
        <v>1575.705</v>
      </c>
      <c r="P20" s="141">
        <f t="shared" si="4"/>
        <v>0</v>
      </c>
      <c r="Q20" s="141">
        <f t="shared" si="4"/>
        <v>1575.705</v>
      </c>
    </row>
    <row r="21" spans="1:17" ht="15.75">
      <c r="A21" s="6">
        <v>2210</v>
      </c>
      <c r="B21" s="99" t="s">
        <v>38</v>
      </c>
      <c r="C21" s="142">
        <v>0</v>
      </c>
      <c r="D21" s="142">
        <v>0</v>
      </c>
      <c r="E21" s="142">
        <f aca="true" t="shared" si="5" ref="E21:E32">SUM(C21+D21)</f>
        <v>0</v>
      </c>
      <c r="F21" s="142">
        <v>0</v>
      </c>
      <c r="G21" s="142">
        <v>0</v>
      </c>
      <c r="H21" s="142">
        <f aca="true" t="shared" si="6" ref="H21:H32">SUM(F21+G21)</f>
        <v>0</v>
      </c>
      <c r="I21" s="143">
        <v>0.68</v>
      </c>
      <c r="J21" s="143">
        <v>0</v>
      </c>
      <c r="K21" s="143">
        <f aca="true" t="shared" si="7" ref="K21:K32">SUM(I21+J21)</f>
        <v>0.68</v>
      </c>
      <c r="L21" s="143">
        <v>0.735</v>
      </c>
      <c r="M21" s="143">
        <f aca="true" t="shared" si="8" ref="L21:M48">J21*108.1%</f>
        <v>0</v>
      </c>
      <c r="N21" s="143">
        <f aca="true" t="shared" si="9" ref="N21:N26">SUM(L21+M21)</f>
        <v>0.735</v>
      </c>
      <c r="O21" s="143">
        <v>0.775</v>
      </c>
      <c r="P21" s="143">
        <f aca="true" t="shared" si="10" ref="O21:P48">M21*105.5%</f>
        <v>0</v>
      </c>
      <c r="Q21" s="143">
        <f aca="true" t="shared" si="11" ref="Q21:Q32">SUM(O21+P21)</f>
        <v>0.775</v>
      </c>
    </row>
    <row r="22" spans="1:17" ht="15.75">
      <c r="A22" s="6">
        <v>2220</v>
      </c>
      <c r="B22" s="99" t="s">
        <v>39</v>
      </c>
      <c r="C22" s="142">
        <v>0.4</v>
      </c>
      <c r="D22" s="142"/>
      <c r="E22" s="142">
        <f t="shared" si="5"/>
        <v>0.4</v>
      </c>
      <c r="F22" s="142">
        <v>0.439</v>
      </c>
      <c r="G22" s="142"/>
      <c r="H22" s="142">
        <f t="shared" si="6"/>
        <v>0.439</v>
      </c>
      <c r="I22" s="143">
        <v>0.492</v>
      </c>
      <c r="J22" s="143"/>
      <c r="K22" s="143">
        <f t="shared" si="7"/>
        <v>0.492</v>
      </c>
      <c r="L22" s="143">
        <v>0.532</v>
      </c>
      <c r="M22" s="143">
        <f t="shared" si="8"/>
        <v>0</v>
      </c>
      <c r="N22" s="143">
        <f t="shared" si="9"/>
        <v>0.532</v>
      </c>
      <c r="O22" s="143">
        <v>0.564</v>
      </c>
      <c r="P22" s="143">
        <f t="shared" si="10"/>
        <v>0</v>
      </c>
      <c r="Q22" s="143">
        <f t="shared" si="11"/>
        <v>0.564</v>
      </c>
    </row>
    <row r="23" spans="1:17" ht="15.75">
      <c r="A23" s="6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</row>
    <row r="24" spans="1:17" ht="15.75">
      <c r="A24" s="6">
        <v>2240</v>
      </c>
      <c r="B24" s="99" t="s">
        <v>8</v>
      </c>
      <c r="C24" s="142">
        <v>15.311</v>
      </c>
      <c r="D24" s="142">
        <v>0</v>
      </c>
      <c r="E24" s="142">
        <f t="shared" si="5"/>
        <v>15.311</v>
      </c>
      <c r="F24" s="142">
        <f>18.356-2.005</f>
        <v>16.351000000000003</v>
      </c>
      <c r="G24" s="142">
        <v>0</v>
      </c>
      <c r="H24" s="142">
        <f t="shared" si="6"/>
        <v>16.351000000000003</v>
      </c>
      <c r="I24" s="143">
        <v>20.559</v>
      </c>
      <c r="J24" s="143"/>
      <c r="K24" s="143">
        <f t="shared" si="7"/>
        <v>20.559</v>
      </c>
      <c r="L24" s="143">
        <v>22.224</v>
      </c>
      <c r="M24" s="143">
        <f t="shared" si="8"/>
        <v>0</v>
      </c>
      <c r="N24" s="143">
        <f t="shared" si="9"/>
        <v>22.224</v>
      </c>
      <c r="O24" s="143">
        <v>23.446</v>
      </c>
      <c r="P24" s="143">
        <f t="shared" si="10"/>
        <v>0</v>
      </c>
      <c r="Q24" s="143">
        <f t="shared" si="11"/>
        <v>23.446</v>
      </c>
    </row>
    <row r="25" spans="1:17" s="10" customFormat="1" ht="15.75">
      <c r="A25" s="6">
        <v>2250</v>
      </c>
      <c r="B25" s="99" t="s">
        <v>10</v>
      </c>
      <c r="C25" s="142">
        <v>0.7</v>
      </c>
      <c r="D25" s="142"/>
      <c r="E25" s="142">
        <f t="shared" si="5"/>
        <v>0.7</v>
      </c>
      <c r="F25" s="142">
        <f>1.63-0.13</f>
        <v>1.5</v>
      </c>
      <c r="G25" s="142"/>
      <c r="H25" s="142">
        <f t="shared" si="6"/>
        <v>1.5</v>
      </c>
      <c r="I25" s="143">
        <v>1.8</v>
      </c>
      <c r="J25" s="143"/>
      <c r="K25" s="143">
        <f t="shared" si="7"/>
        <v>1.8</v>
      </c>
      <c r="L25" s="143">
        <v>1.946</v>
      </c>
      <c r="M25" s="143">
        <f t="shared" si="8"/>
        <v>0</v>
      </c>
      <c r="N25" s="143">
        <f t="shared" si="9"/>
        <v>1.946</v>
      </c>
      <c r="O25" s="143">
        <v>2.053</v>
      </c>
      <c r="P25" s="143">
        <f t="shared" si="10"/>
        <v>0</v>
      </c>
      <c r="Q25" s="143">
        <f t="shared" si="11"/>
        <v>2.053</v>
      </c>
    </row>
    <row r="26" spans="1:17" s="10" customFormat="1" ht="15.75">
      <c r="A26" s="6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</row>
    <row r="27" spans="1:17" ht="15.75">
      <c r="A27" s="6">
        <v>2270</v>
      </c>
      <c r="B27" s="99" t="s">
        <v>11</v>
      </c>
      <c r="C27" s="142">
        <f>SUM(C28+C29+C30+C31+C32)</f>
        <v>590.4300000000001</v>
      </c>
      <c r="D27" s="142">
        <f>SUM(D28+D29+D30+D31+D32)</f>
        <v>0</v>
      </c>
      <c r="E27" s="142">
        <f>SUM(E28+E29+E30+E31+E32)</f>
        <v>590.4300000000001</v>
      </c>
      <c r="F27" s="142">
        <f aca="true" t="shared" si="12" ref="F27:Q27">SUM(F28+F29+F30+F31+F32)</f>
        <v>1209.056</v>
      </c>
      <c r="G27" s="142">
        <f t="shared" si="12"/>
        <v>0</v>
      </c>
      <c r="H27" s="142">
        <f t="shared" si="12"/>
        <v>1209.056</v>
      </c>
      <c r="I27" s="143">
        <f t="shared" si="12"/>
        <v>1384.62</v>
      </c>
      <c r="J27" s="143">
        <f t="shared" si="12"/>
        <v>0</v>
      </c>
      <c r="K27" s="143">
        <f t="shared" si="12"/>
        <v>1384.62</v>
      </c>
      <c r="L27" s="143">
        <f t="shared" si="12"/>
        <v>1466.452</v>
      </c>
      <c r="M27" s="143">
        <f t="shared" si="12"/>
        <v>0</v>
      </c>
      <c r="N27" s="143">
        <f t="shared" si="12"/>
        <v>1466.452</v>
      </c>
      <c r="O27" s="143">
        <f t="shared" si="12"/>
        <v>1548.867</v>
      </c>
      <c r="P27" s="143">
        <f t="shared" si="12"/>
        <v>0</v>
      </c>
      <c r="Q27" s="143">
        <f t="shared" si="12"/>
        <v>1548.867</v>
      </c>
    </row>
    <row r="28" spans="1:17" ht="15.75">
      <c r="A28" s="6">
        <v>2271</v>
      </c>
      <c r="B28" s="99" t="s">
        <v>12</v>
      </c>
      <c r="C28" s="142">
        <v>421.666</v>
      </c>
      <c r="D28" s="142"/>
      <c r="E28" s="142">
        <f t="shared" si="5"/>
        <v>421.666</v>
      </c>
      <c r="F28" s="142">
        <v>960.099</v>
      </c>
      <c r="G28" s="142"/>
      <c r="H28" s="142">
        <f t="shared" si="6"/>
        <v>960.099</v>
      </c>
      <c r="I28" s="143">
        <v>1141.232</v>
      </c>
      <c r="J28" s="143"/>
      <c r="K28" s="143">
        <f t="shared" si="7"/>
        <v>1141.232</v>
      </c>
      <c r="L28" s="143">
        <v>1208.679</v>
      </c>
      <c r="M28" s="143">
        <f t="shared" si="8"/>
        <v>0</v>
      </c>
      <c r="N28" s="143">
        <f>SUM(L28+M28)</f>
        <v>1208.679</v>
      </c>
      <c r="O28" s="143">
        <v>1276.607</v>
      </c>
      <c r="P28" s="143">
        <f t="shared" si="10"/>
        <v>0</v>
      </c>
      <c r="Q28" s="143">
        <f t="shared" si="11"/>
        <v>1276.607</v>
      </c>
    </row>
    <row r="29" spans="1:17" ht="15.75">
      <c r="A29" s="6">
        <v>2272</v>
      </c>
      <c r="B29" s="99" t="s">
        <v>41</v>
      </c>
      <c r="C29" s="142">
        <v>11.302</v>
      </c>
      <c r="D29" s="142"/>
      <c r="E29" s="142">
        <f t="shared" si="5"/>
        <v>11.302</v>
      </c>
      <c r="F29" s="142">
        <v>16.474</v>
      </c>
      <c r="G29" s="142"/>
      <c r="H29" s="142">
        <f t="shared" si="6"/>
        <v>16.474</v>
      </c>
      <c r="I29" s="143">
        <v>16.424</v>
      </c>
      <c r="J29" s="143"/>
      <c r="K29" s="143">
        <f t="shared" si="7"/>
        <v>16.424</v>
      </c>
      <c r="L29" s="143">
        <v>17.395</v>
      </c>
      <c r="M29" s="143">
        <f t="shared" si="8"/>
        <v>0</v>
      </c>
      <c r="N29" s="143">
        <f>SUM(L29+M29)</f>
        <v>17.395</v>
      </c>
      <c r="O29" s="143">
        <v>18.373</v>
      </c>
      <c r="P29" s="143">
        <f t="shared" si="10"/>
        <v>0</v>
      </c>
      <c r="Q29" s="143">
        <f t="shared" si="11"/>
        <v>18.373</v>
      </c>
    </row>
    <row r="30" spans="1:17" ht="15.75">
      <c r="A30" s="6">
        <v>2273</v>
      </c>
      <c r="B30" s="99" t="s">
        <v>13</v>
      </c>
      <c r="C30" s="142">
        <v>157.462</v>
      </c>
      <c r="D30" s="142"/>
      <c r="E30" s="142">
        <f t="shared" si="5"/>
        <v>157.462</v>
      </c>
      <c r="F30" s="142">
        <v>232.483</v>
      </c>
      <c r="G30" s="142"/>
      <c r="H30" s="142">
        <f t="shared" si="6"/>
        <v>232.483</v>
      </c>
      <c r="I30" s="143">
        <v>226.964</v>
      </c>
      <c r="J30" s="143"/>
      <c r="K30" s="143">
        <f t="shared" si="7"/>
        <v>226.964</v>
      </c>
      <c r="L30" s="143">
        <v>240.378</v>
      </c>
      <c r="M30" s="143">
        <f t="shared" si="8"/>
        <v>0</v>
      </c>
      <c r="N30" s="143">
        <f>SUM(L30+M30)</f>
        <v>240.378</v>
      </c>
      <c r="O30" s="143">
        <v>253.887</v>
      </c>
      <c r="P30" s="143">
        <f t="shared" si="10"/>
        <v>0</v>
      </c>
      <c r="Q30" s="143">
        <f t="shared" si="11"/>
        <v>253.887</v>
      </c>
    </row>
    <row r="31" spans="1:17" ht="15.75">
      <c r="A31" s="6">
        <v>2274</v>
      </c>
      <c r="B31" s="99" t="s">
        <v>14</v>
      </c>
      <c r="C31" s="142">
        <v>0</v>
      </c>
      <c r="D31" s="142"/>
      <c r="E31" s="142">
        <f t="shared" si="5"/>
        <v>0</v>
      </c>
      <c r="F31" s="142">
        <v>0</v>
      </c>
      <c r="G31" s="142"/>
      <c r="H31" s="142">
        <f t="shared" si="6"/>
        <v>0</v>
      </c>
      <c r="I31" s="143">
        <v>0</v>
      </c>
      <c r="J31" s="143"/>
      <c r="K31" s="143">
        <f t="shared" si="7"/>
        <v>0</v>
      </c>
      <c r="L31" s="143">
        <f>I31*1.0591</f>
        <v>0</v>
      </c>
      <c r="M31" s="143">
        <f t="shared" si="8"/>
        <v>0</v>
      </c>
      <c r="N31" s="143">
        <f>SUM(L31+M31)</f>
        <v>0</v>
      </c>
      <c r="O31" s="143">
        <f>L31*1.0562</f>
        <v>0</v>
      </c>
      <c r="P31" s="143">
        <f t="shared" si="10"/>
        <v>0</v>
      </c>
      <c r="Q31" s="143">
        <f t="shared" si="11"/>
        <v>0</v>
      </c>
    </row>
    <row r="32" spans="1:17" ht="15.75">
      <c r="A32" s="6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>I32*1.0591</f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 t="shared" si="10"/>
        <v>0</v>
      </c>
      <c r="Q32" s="143">
        <f t="shared" si="11"/>
        <v>0</v>
      </c>
    </row>
    <row r="33" spans="1:17" s="10" customFormat="1" ht="30">
      <c r="A33" s="6">
        <v>2280</v>
      </c>
      <c r="B33" s="100" t="s">
        <v>16</v>
      </c>
      <c r="C33" s="142">
        <f aca="true" t="shared" si="13" ref="C33:Q33">SUM(C34+C35)</f>
        <v>0</v>
      </c>
      <c r="D33" s="142">
        <f t="shared" si="13"/>
        <v>0</v>
      </c>
      <c r="E33" s="142">
        <f t="shared" si="13"/>
        <v>0</v>
      </c>
      <c r="F33" s="142">
        <f t="shared" si="13"/>
        <v>0</v>
      </c>
      <c r="G33" s="142">
        <f t="shared" si="13"/>
        <v>0</v>
      </c>
      <c r="H33" s="142">
        <f t="shared" si="13"/>
        <v>0</v>
      </c>
      <c r="I33" s="143">
        <f t="shared" si="13"/>
        <v>0</v>
      </c>
      <c r="J33" s="143">
        <f t="shared" si="13"/>
        <v>0</v>
      </c>
      <c r="K33" s="143">
        <f t="shared" si="13"/>
        <v>0</v>
      </c>
      <c r="L33" s="143">
        <f t="shared" si="13"/>
        <v>0</v>
      </c>
      <c r="M33" s="143">
        <f t="shared" si="13"/>
        <v>0</v>
      </c>
      <c r="N33" s="143">
        <f t="shared" si="13"/>
        <v>0</v>
      </c>
      <c r="O33" s="143">
        <f t="shared" si="13"/>
        <v>0</v>
      </c>
      <c r="P33" s="143">
        <f t="shared" si="13"/>
        <v>0</v>
      </c>
      <c r="Q33" s="143">
        <f t="shared" si="13"/>
        <v>0</v>
      </c>
    </row>
    <row r="34" spans="1:17" s="10" customFormat="1" ht="30">
      <c r="A34" s="6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</row>
    <row r="35" spans="1:17" s="10" customFormat="1" ht="30">
      <c r="A35" s="6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f>F35*112%</f>
        <v>0</v>
      </c>
      <c r="J35" s="143"/>
      <c r="K35" s="143">
        <f>SUM(I35+J35)</f>
        <v>0</v>
      </c>
      <c r="L35" s="143">
        <f t="shared" si="8"/>
        <v>0</v>
      </c>
      <c r="M35" s="143">
        <f t="shared" si="8"/>
        <v>0</v>
      </c>
      <c r="N35" s="143">
        <f>SUM(L35+M35)</f>
        <v>0</v>
      </c>
      <c r="O35" s="143">
        <f t="shared" si="10"/>
        <v>0</v>
      </c>
      <c r="P35" s="143">
        <f t="shared" si="10"/>
        <v>0</v>
      </c>
      <c r="Q35" s="143">
        <f>SUM(O35+P35)</f>
        <v>0</v>
      </c>
    </row>
    <row r="36" spans="1:17" s="9" customFormat="1" ht="15.75">
      <c r="A36" s="17">
        <v>2400</v>
      </c>
      <c r="B36" s="98" t="s">
        <v>43</v>
      </c>
      <c r="C36" s="140">
        <f aca="true" t="shared" si="14" ref="C36:Q36">SUM(C37+C38)</f>
        <v>0</v>
      </c>
      <c r="D36" s="140">
        <f t="shared" si="14"/>
        <v>0</v>
      </c>
      <c r="E36" s="140">
        <f t="shared" si="14"/>
        <v>0</v>
      </c>
      <c r="F36" s="140">
        <f t="shared" si="14"/>
        <v>0</v>
      </c>
      <c r="G36" s="140">
        <f t="shared" si="14"/>
        <v>0</v>
      </c>
      <c r="H36" s="140">
        <f t="shared" si="14"/>
        <v>0</v>
      </c>
      <c r="I36" s="141">
        <f t="shared" si="14"/>
        <v>0</v>
      </c>
      <c r="J36" s="141">
        <f t="shared" si="14"/>
        <v>0</v>
      </c>
      <c r="K36" s="141">
        <f t="shared" si="14"/>
        <v>0</v>
      </c>
      <c r="L36" s="141">
        <f t="shared" si="14"/>
        <v>0</v>
      </c>
      <c r="M36" s="141">
        <f t="shared" si="14"/>
        <v>0</v>
      </c>
      <c r="N36" s="141">
        <f t="shared" si="14"/>
        <v>0</v>
      </c>
      <c r="O36" s="141">
        <f t="shared" si="14"/>
        <v>0</v>
      </c>
      <c r="P36" s="141">
        <f t="shared" si="14"/>
        <v>0</v>
      </c>
      <c r="Q36" s="141">
        <f t="shared" si="14"/>
        <v>0</v>
      </c>
    </row>
    <row r="37" spans="1:17" s="10" customFormat="1" ht="15.75">
      <c r="A37" s="6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</row>
    <row r="38" spans="1:17" s="10" customFormat="1" ht="15.75">
      <c r="A38" s="6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</row>
    <row r="39" spans="1:17" s="10" customFormat="1" ht="15.75">
      <c r="A39" s="17">
        <v>2600</v>
      </c>
      <c r="B39" s="98" t="s">
        <v>46</v>
      </c>
      <c r="C39" s="140">
        <f aca="true" t="shared" si="15" ref="C39:Q39">SUM(C40+C41+C42)</f>
        <v>0</v>
      </c>
      <c r="D39" s="140">
        <f t="shared" si="15"/>
        <v>0</v>
      </c>
      <c r="E39" s="140">
        <f t="shared" si="15"/>
        <v>0</v>
      </c>
      <c r="F39" s="140">
        <f t="shared" si="15"/>
        <v>0</v>
      </c>
      <c r="G39" s="140">
        <f t="shared" si="15"/>
        <v>0</v>
      </c>
      <c r="H39" s="140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si="15"/>
        <v>0</v>
      </c>
      <c r="L39" s="141">
        <f t="shared" si="15"/>
        <v>0</v>
      </c>
      <c r="M39" s="141">
        <f t="shared" si="15"/>
        <v>0</v>
      </c>
      <c r="N39" s="141">
        <f t="shared" si="15"/>
        <v>0</v>
      </c>
      <c r="O39" s="141">
        <f t="shared" si="15"/>
        <v>0</v>
      </c>
      <c r="P39" s="141">
        <f t="shared" si="15"/>
        <v>0</v>
      </c>
      <c r="Q39" s="141">
        <f t="shared" si="15"/>
        <v>0</v>
      </c>
    </row>
    <row r="40" spans="1:17" ht="30">
      <c r="A40" s="6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</row>
    <row r="41" spans="1:17" ht="30">
      <c r="A41" s="6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</row>
    <row r="42" spans="1:17" ht="30">
      <c r="A42" s="6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</row>
    <row r="43" spans="1:17" s="7" customFormat="1" ht="15.75">
      <c r="A43" s="17">
        <v>2700</v>
      </c>
      <c r="B43" s="98" t="s">
        <v>50</v>
      </c>
      <c r="C43" s="140">
        <f aca="true" t="shared" si="16" ref="C43:Q43">SUM(C44+C45+C46)</f>
        <v>0</v>
      </c>
      <c r="D43" s="140">
        <f t="shared" si="16"/>
        <v>0</v>
      </c>
      <c r="E43" s="140">
        <f t="shared" si="16"/>
        <v>0</v>
      </c>
      <c r="F43" s="140">
        <f t="shared" si="16"/>
        <v>0</v>
      </c>
      <c r="G43" s="140">
        <f t="shared" si="16"/>
        <v>0</v>
      </c>
      <c r="H43" s="140">
        <f t="shared" si="16"/>
        <v>0</v>
      </c>
      <c r="I43" s="141">
        <f>F43*112%</f>
        <v>0</v>
      </c>
      <c r="J43" s="141">
        <f t="shared" si="16"/>
        <v>0</v>
      </c>
      <c r="K43" s="141">
        <f t="shared" si="16"/>
        <v>0</v>
      </c>
      <c r="L43" s="141">
        <f t="shared" si="16"/>
        <v>0</v>
      </c>
      <c r="M43" s="141">
        <f t="shared" si="16"/>
        <v>0</v>
      </c>
      <c r="N43" s="141">
        <f t="shared" si="16"/>
        <v>0</v>
      </c>
      <c r="O43" s="141">
        <f t="shared" si="16"/>
        <v>0</v>
      </c>
      <c r="P43" s="141">
        <f t="shared" si="16"/>
        <v>0</v>
      </c>
      <c r="Q43" s="141">
        <f t="shared" si="16"/>
        <v>0</v>
      </c>
    </row>
    <row r="44" spans="1:17" s="9" customFormat="1" ht="15.75">
      <c r="A44" s="6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</row>
    <row r="45" spans="1:17" s="10" customFormat="1" ht="15.75">
      <c r="A45" s="6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</row>
    <row r="46" spans="1:17" s="10" customFormat="1" ht="15.75">
      <c r="A46" s="6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</row>
    <row r="47" spans="1:17" s="10" customFormat="1" ht="15.75">
      <c r="A47" s="17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2.72</v>
      </c>
      <c r="G47" s="140"/>
      <c r="H47" s="142">
        <f>SUM(F47+G47)</f>
        <v>2.72</v>
      </c>
      <c r="I47" s="141"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</row>
    <row r="48" spans="1:17" s="10" customFormat="1" ht="15.75">
      <c r="A48" s="17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</row>
    <row r="49" spans="1:17" ht="15.75">
      <c r="A49" s="17">
        <v>3000</v>
      </c>
      <c r="B49" s="98" t="s">
        <v>20</v>
      </c>
      <c r="C49" s="140">
        <f aca="true" t="shared" si="17" ref="C49:Q49">SUM(C50+C64)</f>
        <v>0</v>
      </c>
      <c r="D49" s="140">
        <f t="shared" si="17"/>
        <v>0</v>
      </c>
      <c r="E49" s="140">
        <f t="shared" si="17"/>
        <v>0</v>
      </c>
      <c r="F49" s="140">
        <f t="shared" si="17"/>
        <v>0</v>
      </c>
      <c r="G49" s="140">
        <f t="shared" si="17"/>
        <v>0</v>
      </c>
      <c r="H49" s="140">
        <f t="shared" si="17"/>
        <v>0</v>
      </c>
      <c r="I49" s="141">
        <f t="shared" si="17"/>
        <v>0</v>
      </c>
      <c r="J49" s="141">
        <f t="shared" si="17"/>
        <v>0</v>
      </c>
      <c r="K49" s="141">
        <f t="shared" si="17"/>
        <v>0</v>
      </c>
      <c r="L49" s="141">
        <f t="shared" si="17"/>
        <v>0</v>
      </c>
      <c r="M49" s="141">
        <f t="shared" si="17"/>
        <v>0</v>
      </c>
      <c r="N49" s="141">
        <f t="shared" si="17"/>
        <v>0</v>
      </c>
      <c r="O49" s="141">
        <f t="shared" si="17"/>
        <v>0</v>
      </c>
      <c r="P49" s="141">
        <f t="shared" si="17"/>
        <v>0</v>
      </c>
      <c r="Q49" s="141">
        <f t="shared" si="17"/>
        <v>0</v>
      </c>
    </row>
    <row r="50" spans="1:17" s="10" customFormat="1" ht="15.75">
      <c r="A50" s="17">
        <v>3100</v>
      </c>
      <c r="B50" s="98" t="s">
        <v>52</v>
      </c>
      <c r="C50" s="140">
        <f aca="true" t="shared" si="18" ref="C50:Q50">SUM(C51+C52+C55+C58+C62+C63)</f>
        <v>0</v>
      </c>
      <c r="D50" s="140">
        <f t="shared" si="18"/>
        <v>0</v>
      </c>
      <c r="E50" s="140">
        <f t="shared" si="18"/>
        <v>0</v>
      </c>
      <c r="F50" s="140">
        <f t="shared" si="18"/>
        <v>0</v>
      </c>
      <c r="G50" s="140">
        <f t="shared" si="18"/>
        <v>0</v>
      </c>
      <c r="H50" s="140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</row>
    <row r="51" spans="1:17" ht="30">
      <c r="A51" s="6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19" ref="L51:M68">I51*108.1%</f>
        <v>0</v>
      </c>
      <c r="M51" s="143">
        <f t="shared" si="19"/>
        <v>0</v>
      </c>
      <c r="N51" s="143">
        <f>SUM(L51+M51)</f>
        <v>0</v>
      </c>
      <c r="O51" s="143">
        <f aca="true" t="shared" si="20" ref="O51:P68">L51*105.5%</f>
        <v>0</v>
      </c>
      <c r="P51" s="143">
        <f t="shared" si="20"/>
        <v>0</v>
      </c>
      <c r="Q51" s="143">
        <f>SUM(O51+P51)</f>
        <v>0</v>
      </c>
    </row>
    <row r="52" spans="1:17" ht="15.75">
      <c r="A52" s="6">
        <v>3120</v>
      </c>
      <c r="B52" s="100" t="s">
        <v>21</v>
      </c>
      <c r="C52" s="142">
        <f aca="true" t="shared" si="21" ref="C52:Q52">SUM(C53+C54)</f>
        <v>0</v>
      </c>
      <c r="D52" s="142">
        <f t="shared" si="21"/>
        <v>0</v>
      </c>
      <c r="E52" s="142">
        <f t="shared" si="21"/>
        <v>0</v>
      </c>
      <c r="F52" s="142">
        <f t="shared" si="21"/>
        <v>0</v>
      </c>
      <c r="G52" s="142">
        <f t="shared" si="21"/>
        <v>0</v>
      </c>
      <c r="H52" s="142">
        <f t="shared" si="21"/>
        <v>0</v>
      </c>
      <c r="I52" s="143">
        <f t="shared" si="21"/>
        <v>0</v>
      </c>
      <c r="J52" s="143">
        <f t="shared" si="21"/>
        <v>0</v>
      </c>
      <c r="K52" s="143">
        <f t="shared" si="21"/>
        <v>0</v>
      </c>
      <c r="L52" s="143">
        <f t="shared" si="21"/>
        <v>0</v>
      </c>
      <c r="M52" s="143">
        <f t="shared" si="21"/>
        <v>0</v>
      </c>
      <c r="N52" s="143">
        <f t="shared" si="21"/>
        <v>0</v>
      </c>
      <c r="O52" s="143">
        <f t="shared" si="21"/>
        <v>0</v>
      </c>
      <c r="P52" s="143">
        <f t="shared" si="21"/>
        <v>0</v>
      </c>
      <c r="Q52" s="143">
        <f t="shared" si="21"/>
        <v>0</v>
      </c>
    </row>
    <row r="53" spans="1:17" ht="15.75">
      <c r="A53" s="6">
        <v>3121</v>
      </c>
      <c r="B53" s="100" t="s">
        <v>54</v>
      </c>
      <c r="C53" s="142"/>
      <c r="D53" s="142"/>
      <c r="E53" s="142">
        <f aca="true" t="shared" si="22" ref="E53:E63">SUM(C53+D53)</f>
        <v>0</v>
      </c>
      <c r="F53" s="142"/>
      <c r="G53" s="142"/>
      <c r="H53" s="142">
        <f aca="true" t="shared" si="23" ref="H53:H63">SUM(F53+G53)</f>
        <v>0</v>
      </c>
      <c r="I53" s="143">
        <f>F53*112%</f>
        <v>0</v>
      </c>
      <c r="J53" s="143"/>
      <c r="K53" s="143">
        <f aca="true" t="shared" si="24" ref="K53:K63">SUM(I53+J53)</f>
        <v>0</v>
      </c>
      <c r="L53" s="143">
        <f t="shared" si="19"/>
        <v>0</v>
      </c>
      <c r="M53" s="143">
        <f t="shared" si="19"/>
        <v>0</v>
      </c>
      <c r="N53" s="143">
        <f>SUM(L53+M53)</f>
        <v>0</v>
      </c>
      <c r="O53" s="143">
        <f t="shared" si="20"/>
        <v>0</v>
      </c>
      <c r="P53" s="143">
        <f t="shared" si="20"/>
        <v>0</v>
      </c>
      <c r="Q53" s="143">
        <f aca="true" t="shared" si="25" ref="Q53:Q63">SUM(O53+P53)</f>
        <v>0</v>
      </c>
    </row>
    <row r="54" spans="1:17" ht="15.75">
      <c r="A54" s="6">
        <v>3122</v>
      </c>
      <c r="B54" s="100" t="s">
        <v>55</v>
      </c>
      <c r="C54" s="142"/>
      <c r="D54" s="142"/>
      <c r="E54" s="142">
        <f t="shared" si="22"/>
        <v>0</v>
      </c>
      <c r="F54" s="142"/>
      <c r="G54" s="142"/>
      <c r="H54" s="142">
        <f t="shared" si="23"/>
        <v>0</v>
      </c>
      <c r="I54" s="143">
        <f>F54*112%</f>
        <v>0</v>
      </c>
      <c r="J54" s="143"/>
      <c r="K54" s="143">
        <f t="shared" si="24"/>
        <v>0</v>
      </c>
      <c r="L54" s="143">
        <f t="shared" si="19"/>
        <v>0</v>
      </c>
      <c r="M54" s="143">
        <f t="shared" si="19"/>
        <v>0</v>
      </c>
      <c r="N54" s="143">
        <f>SUM(L54+M54)</f>
        <v>0</v>
      </c>
      <c r="O54" s="143">
        <f t="shared" si="20"/>
        <v>0</v>
      </c>
      <c r="P54" s="143">
        <f t="shared" si="20"/>
        <v>0</v>
      </c>
      <c r="Q54" s="143">
        <f t="shared" si="25"/>
        <v>0</v>
      </c>
    </row>
    <row r="55" spans="1:17" ht="15.75">
      <c r="A55" s="6">
        <v>3130</v>
      </c>
      <c r="B55" s="100" t="s">
        <v>22</v>
      </c>
      <c r="C55" s="142">
        <f>SUM(C56+C57)</f>
        <v>0</v>
      </c>
      <c r="D55" s="142">
        <f aca="true" t="shared" si="26" ref="D55:Q55">SUM(D56+D57)</f>
        <v>0</v>
      </c>
      <c r="E55" s="142">
        <f t="shared" si="26"/>
        <v>0</v>
      </c>
      <c r="F55" s="142">
        <f t="shared" si="26"/>
        <v>0</v>
      </c>
      <c r="G55" s="142">
        <f t="shared" si="26"/>
        <v>0</v>
      </c>
      <c r="H55" s="142">
        <f t="shared" si="26"/>
        <v>0</v>
      </c>
      <c r="I55" s="143">
        <f t="shared" si="26"/>
        <v>0</v>
      </c>
      <c r="J55" s="143">
        <f t="shared" si="26"/>
        <v>0</v>
      </c>
      <c r="K55" s="143">
        <f t="shared" si="26"/>
        <v>0</v>
      </c>
      <c r="L55" s="143">
        <f t="shared" si="26"/>
        <v>0</v>
      </c>
      <c r="M55" s="143">
        <f t="shared" si="26"/>
        <v>0</v>
      </c>
      <c r="N55" s="143">
        <f t="shared" si="26"/>
        <v>0</v>
      </c>
      <c r="O55" s="143">
        <f t="shared" si="26"/>
        <v>0</v>
      </c>
      <c r="P55" s="143">
        <f t="shared" si="26"/>
        <v>0</v>
      </c>
      <c r="Q55" s="143">
        <f t="shared" si="26"/>
        <v>0</v>
      </c>
    </row>
    <row r="56" spans="1:17" ht="15.75">
      <c r="A56" s="6">
        <v>3131</v>
      </c>
      <c r="B56" s="100" t="s">
        <v>56</v>
      </c>
      <c r="C56" s="142"/>
      <c r="D56" s="142"/>
      <c r="E56" s="142">
        <f t="shared" si="22"/>
        <v>0</v>
      </c>
      <c r="F56" s="142"/>
      <c r="G56" s="142"/>
      <c r="H56" s="142">
        <f t="shared" si="23"/>
        <v>0</v>
      </c>
      <c r="I56" s="143">
        <f>F56*112%</f>
        <v>0</v>
      </c>
      <c r="J56" s="143"/>
      <c r="K56" s="143">
        <f t="shared" si="24"/>
        <v>0</v>
      </c>
      <c r="L56" s="143">
        <f t="shared" si="19"/>
        <v>0</v>
      </c>
      <c r="M56" s="143">
        <f t="shared" si="19"/>
        <v>0</v>
      </c>
      <c r="N56" s="143">
        <f>SUM(L56+M56)</f>
        <v>0</v>
      </c>
      <c r="O56" s="143">
        <f t="shared" si="20"/>
        <v>0</v>
      </c>
      <c r="P56" s="143">
        <f t="shared" si="20"/>
        <v>0</v>
      </c>
      <c r="Q56" s="143">
        <f t="shared" si="25"/>
        <v>0</v>
      </c>
    </row>
    <row r="57" spans="1:17" s="9" customFormat="1" ht="15.75">
      <c r="A57" s="6">
        <v>3132</v>
      </c>
      <c r="B57" s="100" t="s">
        <v>23</v>
      </c>
      <c r="C57" s="142"/>
      <c r="D57" s="142">
        <v>0</v>
      </c>
      <c r="E57" s="142">
        <f t="shared" si="22"/>
        <v>0</v>
      </c>
      <c r="F57" s="140"/>
      <c r="G57" s="142">
        <v>0</v>
      </c>
      <c r="H57" s="142">
        <f t="shared" si="23"/>
        <v>0</v>
      </c>
      <c r="I57" s="143">
        <f>F57*112%</f>
        <v>0</v>
      </c>
      <c r="J57" s="143">
        <f>G57*112%</f>
        <v>0</v>
      </c>
      <c r="K57" s="143">
        <f t="shared" si="24"/>
        <v>0</v>
      </c>
      <c r="L57" s="143">
        <f t="shared" si="19"/>
        <v>0</v>
      </c>
      <c r="M57" s="143">
        <f t="shared" si="19"/>
        <v>0</v>
      </c>
      <c r="N57" s="143">
        <f>SUM(L57+M57)</f>
        <v>0</v>
      </c>
      <c r="O57" s="143">
        <f t="shared" si="20"/>
        <v>0</v>
      </c>
      <c r="P57" s="143">
        <f t="shared" si="20"/>
        <v>0</v>
      </c>
      <c r="Q57" s="143">
        <f t="shared" si="25"/>
        <v>0</v>
      </c>
    </row>
    <row r="58" spans="1:17" s="9" customFormat="1" ht="15.75">
      <c r="A58" s="6">
        <v>3140</v>
      </c>
      <c r="B58" s="100" t="s">
        <v>24</v>
      </c>
      <c r="C58" s="142">
        <f>SUM(C59+C60+C61)</f>
        <v>0</v>
      </c>
      <c r="D58" s="142">
        <f aca="true" t="shared" si="27" ref="D58:Q58">SUM(D59+D60+D61)</f>
        <v>0</v>
      </c>
      <c r="E58" s="142">
        <f t="shared" si="27"/>
        <v>0</v>
      </c>
      <c r="F58" s="142">
        <f t="shared" si="27"/>
        <v>0</v>
      </c>
      <c r="G58" s="142">
        <f t="shared" si="27"/>
        <v>0</v>
      </c>
      <c r="H58" s="142">
        <f t="shared" si="27"/>
        <v>0</v>
      </c>
      <c r="I58" s="143">
        <f t="shared" si="27"/>
        <v>0</v>
      </c>
      <c r="J58" s="143">
        <f t="shared" si="27"/>
        <v>0</v>
      </c>
      <c r="K58" s="143">
        <f t="shared" si="27"/>
        <v>0</v>
      </c>
      <c r="L58" s="143">
        <f t="shared" si="27"/>
        <v>0</v>
      </c>
      <c r="M58" s="143">
        <f t="shared" si="27"/>
        <v>0</v>
      </c>
      <c r="N58" s="143">
        <f t="shared" si="27"/>
        <v>0</v>
      </c>
      <c r="O58" s="143">
        <f t="shared" si="27"/>
        <v>0</v>
      </c>
      <c r="P58" s="143">
        <f t="shared" si="27"/>
        <v>0</v>
      </c>
      <c r="Q58" s="143">
        <f t="shared" si="27"/>
        <v>0</v>
      </c>
    </row>
    <row r="59" spans="1:17" s="9" customFormat="1" ht="15.75">
      <c r="A59" s="6">
        <v>3141</v>
      </c>
      <c r="B59" s="100" t="s">
        <v>57</v>
      </c>
      <c r="C59" s="142"/>
      <c r="D59" s="142"/>
      <c r="E59" s="142">
        <f t="shared" si="22"/>
        <v>0</v>
      </c>
      <c r="F59" s="142"/>
      <c r="G59" s="142"/>
      <c r="H59" s="142">
        <f t="shared" si="23"/>
        <v>0</v>
      </c>
      <c r="I59" s="143">
        <f>F59*112%</f>
        <v>0</v>
      </c>
      <c r="J59" s="143"/>
      <c r="K59" s="143">
        <f t="shared" si="24"/>
        <v>0</v>
      </c>
      <c r="L59" s="143">
        <f t="shared" si="19"/>
        <v>0</v>
      </c>
      <c r="M59" s="143">
        <f t="shared" si="19"/>
        <v>0</v>
      </c>
      <c r="N59" s="143">
        <f>SUM(L59+M59)</f>
        <v>0</v>
      </c>
      <c r="O59" s="143">
        <f t="shared" si="20"/>
        <v>0</v>
      </c>
      <c r="P59" s="143">
        <f t="shared" si="20"/>
        <v>0</v>
      </c>
      <c r="Q59" s="143">
        <f t="shared" si="25"/>
        <v>0</v>
      </c>
    </row>
    <row r="60" spans="1:17" s="9" customFormat="1" ht="15.75">
      <c r="A60" s="6">
        <v>3142</v>
      </c>
      <c r="B60" s="100" t="s">
        <v>58</v>
      </c>
      <c r="C60" s="142"/>
      <c r="D60" s="142"/>
      <c r="E60" s="142">
        <f t="shared" si="22"/>
        <v>0</v>
      </c>
      <c r="F60" s="142"/>
      <c r="G60" s="142"/>
      <c r="H60" s="142">
        <f t="shared" si="23"/>
        <v>0</v>
      </c>
      <c r="I60" s="143">
        <f>F60*112%</f>
        <v>0</v>
      </c>
      <c r="J60" s="143"/>
      <c r="K60" s="143">
        <f t="shared" si="24"/>
        <v>0</v>
      </c>
      <c r="L60" s="143">
        <f t="shared" si="19"/>
        <v>0</v>
      </c>
      <c r="M60" s="143">
        <f t="shared" si="19"/>
        <v>0</v>
      </c>
      <c r="N60" s="143">
        <f>SUM(L60+M60)</f>
        <v>0</v>
      </c>
      <c r="O60" s="143">
        <f t="shared" si="20"/>
        <v>0</v>
      </c>
      <c r="P60" s="143">
        <f t="shared" si="20"/>
        <v>0</v>
      </c>
      <c r="Q60" s="143">
        <f t="shared" si="25"/>
        <v>0</v>
      </c>
    </row>
    <row r="61" spans="1:17" ht="15.75">
      <c r="A61" s="6">
        <v>3143</v>
      </c>
      <c r="B61" s="100" t="s">
        <v>59</v>
      </c>
      <c r="C61" s="142"/>
      <c r="D61" s="142"/>
      <c r="E61" s="142">
        <f t="shared" si="22"/>
        <v>0</v>
      </c>
      <c r="F61" s="142"/>
      <c r="G61" s="142"/>
      <c r="H61" s="142">
        <f t="shared" si="23"/>
        <v>0</v>
      </c>
      <c r="I61" s="143">
        <f>F61*112%</f>
        <v>0</v>
      </c>
      <c r="J61" s="143"/>
      <c r="K61" s="143">
        <f t="shared" si="24"/>
        <v>0</v>
      </c>
      <c r="L61" s="143">
        <f t="shared" si="19"/>
        <v>0</v>
      </c>
      <c r="M61" s="143">
        <f t="shared" si="19"/>
        <v>0</v>
      </c>
      <c r="N61" s="143">
        <f>SUM(L61+M61)</f>
        <v>0</v>
      </c>
      <c r="O61" s="143">
        <f t="shared" si="20"/>
        <v>0</v>
      </c>
      <c r="P61" s="143">
        <f t="shared" si="20"/>
        <v>0</v>
      </c>
      <c r="Q61" s="143">
        <f t="shared" si="25"/>
        <v>0</v>
      </c>
    </row>
    <row r="62" spans="1:17" s="7" customFormat="1" ht="15.75">
      <c r="A62" s="6">
        <v>3150</v>
      </c>
      <c r="B62" s="100" t="s">
        <v>60</v>
      </c>
      <c r="C62" s="140"/>
      <c r="D62" s="140"/>
      <c r="E62" s="142">
        <f t="shared" si="22"/>
        <v>0</v>
      </c>
      <c r="F62" s="140"/>
      <c r="G62" s="140"/>
      <c r="H62" s="142">
        <f t="shared" si="23"/>
        <v>0</v>
      </c>
      <c r="I62" s="143">
        <f>F62*112%</f>
        <v>0</v>
      </c>
      <c r="J62" s="141"/>
      <c r="K62" s="143">
        <f t="shared" si="24"/>
        <v>0</v>
      </c>
      <c r="L62" s="143">
        <f t="shared" si="19"/>
        <v>0</v>
      </c>
      <c r="M62" s="143">
        <f t="shared" si="19"/>
        <v>0</v>
      </c>
      <c r="N62" s="143">
        <f>SUM(L62+M62)</f>
        <v>0</v>
      </c>
      <c r="O62" s="143">
        <f t="shared" si="20"/>
        <v>0</v>
      </c>
      <c r="P62" s="143">
        <f t="shared" si="20"/>
        <v>0</v>
      </c>
      <c r="Q62" s="143">
        <f t="shared" si="25"/>
        <v>0</v>
      </c>
    </row>
    <row r="63" spans="1:17" ht="15.75">
      <c r="A63" s="6">
        <v>3160</v>
      </c>
      <c r="B63" s="100" t="s">
        <v>61</v>
      </c>
      <c r="C63" s="142"/>
      <c r="D63" s="142"/>
      <c r="E63" s="142">
        <f t="shared" si="22"/>
        <v>0</v>
      </c>
      <c r="F63" s="142"/>
      <c r="G63" s="142"/>
      <c r="H63" s="142">
        <f t="shared" si="23"/>
        <v>0</v>
      </c>
      <c r="I63" s="143">
        <f>F63*112%</f>
        <v>0</v>
      </c>
      <c r="J63" s="143"/>
      <c r="K63" s="143">
        <f t="shared" si="24"/>
        <v>0</v>
      </c>
      <c r="L63" s="143">
        <f t="shared" si="19"/>
        <v>0</v>
      </c>
      <c r="M63" s="143">
        <f t="shared" si="19"/>
        <v>0</v>
      </c>
      <c r="N63" s="143">
        <f>SUM(L63+M63)</f>
        <v>0</v>
      </c>
      <c r="O63" s="143">
        <f t="shared" si="20"/>
        <v>0</v>
      </c>
      <c r="P63" s="143">
        <f t="shared" si="20"/>
        <v>0</v>
      </c>
      <c r="Q63" s="143">
        <f t="shared" si="25"/>
        <v>0</v>
      </c>
    </row>
    <row r="64" spans="1:17" ht="15.75">
      <c r="A64" s="17">
        <v>3200</v>
      </c>
      <c r="B64" s="101" t="s">
        <v>25</v>
      </c>
      <c r="C64" s="140">
        <f aca="true" t="shared" si="28" ref="C64:Q64">SUM(C65+C66+C67+C68)</f>
        <v>0</v>
      </c>
      <c r="D64" s="140">
        <f t="shared" si="28"/>
        <v>0</v>
      </c>
      <c r="E64" s="140">
        <f t="shared" si="28"/>
        <v>0</v>
      </c>
      <c r="F64" s="140">
        <f t="shared" si="28"/>
        <v>0</v>
      </c>
      <c r="G64" s="140">
        <f t="shared" si="28"/>
        <v>0</v>
      </c>
      <c r="H64" s="140">
        <f t="shared" si="28"/>
        <v>0</v>
      </c>
      <c r="I64" s="141">
        <f t="shared" si="28"/>
        <v>0</v>
      </c>
      <c r="J64" s="141">
        <f t="shared" si="28"/>
        <v>0</v>
      </c>
      <c r="K64" s="141">
        <f t="shared" si="28"/>
        <v>0</v>
      </c>
      <c r="L64" s="141">
        <f t="shared" si="28"/>
        <v>0</v>
      </c>
      <c r="M64" s="141">
        <f t="shared" si="28"/>
        <v>0</v>
      </c>
      <c r="N64" s="141">
        <f t="shared" si="28"/>
        <v>0</v>
      </c>
      <c r="O64" s="141">
        <f t="shared" si="28"/>
        <v>0</v>
      </c>
      <c r="P64" s="141">
        <f t="shared" si="28"/>
        <v>0</v>
      </c>
      <c r="Q64" s="141">
        <f t="shared" si="28"/>
        <v>0</v>
      </c>
    </row>
    <row r="65" spans="1:17" ht="30">
      <c r="A65" s="6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19"/>
        <v>0</v>
      </c>
      <c r="M65" s="143">
        <f t="shared" si="19"/>
        <v>0</v>
      </c>
      <c r="N65" s="143">
        <f>SUM(L65+M65)</f>
        <v>0</v>
      </c>
      <c r="O65" s="143">
        <f t="shared" si="20"/>
        <v>0</v>
      </c>
      <c r="P65" s="143">
        <f t="shared" si="20"/>
        <v>0</v>
      </c>
      <c r="Q65" s="143">
        <f>SUM(O65+P65)</f>
        <v>0</v>
      </c>
    </row>
    <row r="66" spans="1:17" ht="30">
      <c r="A66" s="6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19"/>
        <v>0</v>
      </c>
      <c r="M66" s="143">
        <f t="shared" si="19"/>
        <v>0</v>
      </c>
      <c r="N66" s="143">
        <f>SUM(L66+M66)</f>
        <v>0</v>
      </c>
      <c r="O66" s="143">
        <f t="shared" si="20"/>
        <v>0</v>
      </c>
      <c r="P66" s="143">
        <f t="shared" si="20"/>
        <v>0</v>
      </c>
      <c r="Q66" s="143">
        <f>SUM(O66+P66)</f>
        <v>0</v>
      </c>
    </row>
    <row r="67" spans="1:17" ht="30">
      <c r="A67" s="6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19"/>
        <v>0</v>
      </c>
      <c r="M67" s="143">
        <f t="shared" si="19"/>
        <v>0</v>
      </c>
      <c r="N67" s="143">
        <f>SUM(L67+M67)</f>
        <v>0</v>
      </c>
      <c r="O67" s="143">
        <f t="shared" si="20"/>
        <v>0</v>
      </c>
      <c r="P67" s="143">
        <f t="shared" si="20"/>
        <v>0</v>
      </c>
      <c r="Q67" s="143">
        <f>SUM(O67+P67)</f>
        <v>0</v>
      </c>
    </row>
    <row r="68" spans="1:17" ht="15.75">
      <c r="A68" s="6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19"/>
        <v>0</v>
      </c>
      <c r="M68" s="143">
        <f t="shared" si="19"/>
        <v>0</v>
      </c>
      <c r="N68" s="143">
        <f>SUM(L68+M68)</f>
        <v>0</v>
      </c>
      <c r="O68" s="143">
        <f t="shared" si="20"/>
        <v>0</v>
      </c>
      <c r="P68" s="143">
        <f t="shared" si="20"/>
        <v>0</v>
      </c>
      <c r="Q68" s="143">
        <f>SUM(O68+P68)</f>
        <v>0</v>
      </c>
    </row>
    <row r="69" spans="1:17" ht="15.75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</row>
    <row r="71" spans="2:14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</row>
    <row r="72" spans="2:14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</row>
    <row r="73" spans="2:14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2:14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</row>
    <row r="75" spans="3:14" ht="15.75">
      <c r="C75" s="32"/>
      <c r="D75" s="32"/>
      <c r="E75" s="32"/>
      <c r="F75" s="32"/>
      <c r="G75" s="32"/>
      <c r="H75" s="32"/>
      <c r="K75" s="93" t="s">
        <v>29</v>
      </c>
      <c r="L75" s="32"/>
      <c r="M75" s="32"/>
      <c r="N75" s="32"/>
    </row>
    <row r="77" ht="15.75">
      <c r="K77" s="4"/>
    </row>
    <row r="81" spans="1:2" ht="15.75">
      <c r="A81" s="15"/>
      <c r="B81" s="14"/>
    </row>
    <row r="82" spans="1:2" ht="15.75">
      <c r="A82" s="15"/>
      <c r="B82" s="14"/>
    </row>
    <row r="83" spans="1:2" ht="15.75">
      <c r="A83" s="1"/>
      <c r="B83"/>
    </row>
    <row r="84" spans="1:2" ht="15.75">
      <c r="A84" s="1"/>
      <c r="B84"/>
    </row>
    <row r="85" spans="1:2" ht="15.75">
      <c r="A85" s="1"/>
      <c r="B85"/>
    </row>
    <row r="86" spans="1:2" ht="15.75">
      <c r="A86" s="1"/>
      <c r="B86"/>
    </row>
    <row r="87" spans="1:2" ht="15.75">
      <c r="A87" s="15"/>
      <c r="B87" s="14"/>
    </row>
    <row r="88" spans="1:2" ht="15.75">
      <c r="A88" s="1"/>
      <c r="B88"/>
    </row>
    <row r="89" spans="1:2" ht="15.75">
      <c r="A89" s="1"/>
      <c r="B89"/>
    </row>
    <row r="90" spans="1:2" ht="15.75">
      <c r="A90" s="1"/>
      <c r="B90"/>
    </row>
    <row r="91" spans="1:2" ht="15.75">
      <c r="A91" s="1"/>
      <c r="B91"/>
    </row>
    <row r="92" spans="1:2" ht="15.75">
      <c r="A92" s="1"/>
      <c r="B92"/>
    </row>
    <row r="93" spans="1:2" ht="15.75">
      <c r="A93" s="1"/>
      <c r="B93"/>
    </row>
    <row r="94" spans="1:2" ht="15.75">
      <c r="A94" s="1"/>
      <c r="B94"/>
    </row>
    <row r="95" spans="1:2" ht="15.75">
      <c r="A95" s="1"/>
      <c r="B95"/>
    </row>
    <row r="96" spans="1:2" ht="15.75">
      <c r="A96" s="1"/>
      <c r="B96"/>
    </row>
    <row r="97" spans="1:2" ht="15.75">
      <c r="A97" s="1"/>
      <c r="B97"/>
    </row>
    <row r="98" spans="1:2" ht="15.75">
      <c r="A98" s="1"/>
      <c r="B98"/>
    </row>
    <row r="99" spans="1:2" ht="15.75">
      <c r="A99" s="1"/>
      <c r="B99"/>
    </row>
    <row r="100" spans="1:2" ht="15.75">
      <c r="A100" s="1"/>
      <c r="B100"/>
    </row>
    <row r="101" spans="1:2" ht="15.75">
      <c r="A101" s="1"/>
      <c r="B101"/>
    </row>
    <row r="102" spans="1:2" ht="15.75">
      <c r="A102" s="1"/>
      <c r="B102"/>
    </row>
    <row r="103" spans="1:2" ht="15.75">
      <c r="A103" s="15"/>
      <c r="B103" s="14"/>
    </row>
    <row r="104" spans="1:2" ht="15.75">
      <c r="A104" s="1"/>
      <c r="B104"/>
    </row>
    <row r="105" spans="1:2" ht="15.75">
      <c r="A105" s="1"/>
      <c r="B105"/>
    </row>
    <row r="106" spans="1:2" ht="15.75">
      <c r="A106" s="15"/>
      <c r="B106" s="14"/>
    </row>
    <row r="107" spans="1:2" ht="15.75">
      <c r="A107" s="1"/>
      <c r="B107"/>
    </row>
    <row r="108" spans="1:2" ht="15.75">
      <c r="A108" s="1"/>
      <c r="B108"/>
    </row>
    <row r="109" spans="1:2" ht="15.75">
      <c r="A109" s="1"/>
      <c r="B109"/>
    </row>
    <row r="110" spans="1:2" ht="15.75">
      <c r="A110" s="15"/>
      <c r="B110" s="14"/>
    </row>
    <row r="111" spans="1:2" ht="15.75">
      <c r="A111" s="1"/>
      <c r="B111"/>
    </row>
    <row r="112" spans="1:2" ht="15.75">
      <c r="A112" s="1"/>
      <c r="B112"/>
    </row>
    <row r="113" spans="1:2" ht="15.75">
      <c r="A113" s="1"/>
      <c r="B113"/>
    </row>
    <row r="114" spans="1:2" ht="15.75">
      <c r="A114" s="15"/>
      <c r="B114" s="14"/>
    </row>
    <row r="115" spans="1:2" ht="15.75">
      <c r="A115" s="15"/>
      <c r="B115" s="14"/>
    </row>
    <row r="116" spans="1:2" ht="15.75">
      <c r="A116" s="15"/>
      <c r="B116" s="14"/>
    </row>
    <row r="117" spans="1:2" ht="15.75">
      <c r="A117" s="15"/>
      <c r="B117" s="14"/>
    </row>
    <row r="118" spans="1:2" ht="15.75">
      <c r="A118" s="1"/>
      <c r="B118"/>
    </row>
    <row r="119" spans="1:2" ht="15.75">
      <c r="A119" s="1"/>
      <c r="B119"/>
    </row>
    <row r="120" spans="1:2" ht="15.75">
      <c r="A120" s="1"/>
      <c r="B120"/>
    </row>
    <row r="121" spans="1:2" ht="15.75">
      <c r="A121" s="1"/>
      <c r="B121"/>
    </row>
    <row r="122" spans="1:2" ht="15.75">
      <c r="A122" s="1"/>
      <c r="B122"/>
    </row>
    <row r="123" spans="1:2" ht="15.75">
      <c r="A123" s="1"/>
      <c r="B123"/>
    </row>
    <row r="124" spans="1:2" ht="15.75">
      <c r="A124" s="1"/>
      <c r="B124"/>
    </row>
    <row r="125" spans="1:2" ht="15.75">
      <c r="A125" s="1"/>
      <c r="B125"/>
    </row>
    <row r="126" spans="1:2" ht="15.75">
      <c r="A126" s="1"/>
      <c r="B126"/>
    </row>
    <row r="127" spans="1:2" ht="15.75">
      <c r="A127" s="1"/>
      <c r="B127"/>
    </row>
    <row r="128" spans="1:2" ht="15.75">
      <c r="A128" s="1"/>
      <c r="B128"/>
    </row>
    <row r="129" spans="1:2" ht="15.75">
      <c r="A129" s="1"/>
      <c r="B129"/>
    </row>
    <row r="130" spans="1:2" ht="15.75">
      <c r="A130" s="1"/>
      <c r="B130"/>
    </row>
    <row r="131" spans="1:2" ht="15.75">
      <c r="A131" s="15"/>
      <c r="B131" s="14"/>
    </row>
    <row r="132" spans="1:2" ht="15.75">
      <c r="A132" s="1"/>
      <c r="B132"/>
    </row>
    <row r="133" spans="1:2" ht="15.75">
      <c r="A133" s="1"/>
      <c r="B133"/>
    </row>
    <row r="134" spans="1:2" ht="15.75">
      <c r="A134" s="1"/>
      <c r="B134"/>
    </row>
    <row r="135" spans="1:2" ht="15.75">
      <c r="A135" s="1"/>
      <c r="B135"/>
    </row>
    <row r="136" ht="15.75">
      <c r="A136" s="1"/>
    </row>
  </sheetData>
  <sheetProtection/>
  <mergeCells count="23">
    <mergeCell ref="A8:A11"/>
    <mergeCell ref="B8:B11"/>
    <mergeCell ref="E10:E11"/>
    <mergeCell ref="H10:H11"/>
    <mergeCell ref="K10:K11"/>
    <mergeCell ref="D10:D11"/>
    <mergeCell ref="G10:G11"/>
    <mergeCell ref="Q10:Q11"/>
    <mergeCell ref="L8:N9"/>
    <mergeCell ref="N10:N11"/>
    <mergeCell ref="I10:I11"/>
    <mergeCell ref="L10:L11"/>
    <mergeCell ref="O10:O11"/>
    <mergeCell ref="M2:Q2"/>
    <mergeCell ref="O8:Q9"/>
    <mergeCell ref="C8:E9"/>
    <mergeCell ref="F8:H9"/>
    <mergeCell ref="I8:K9"/>
    <mergeCell ref="M10:M11"/>
    <mergeCell ref="P10:P11"/>
    <mergeCell ref="J10:J11"/>
    <mergeCell ref="C10:C11"/>
    <mergeCell ref="F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C5">
      <selection activeCell="L7" sqref="L7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9.140625" style="3" customWidth="1"/>
    <col min="4" max="4" width="12.00390625" style="3" customWidth="1"/>
    <col min="5" max="6" width="9.140625" style="3" customWidth="1"/>
    <col min="7" max="7" width="11.00390625" style="3" customWidth="1"/>
    <col min="8" max="9" width="9.140625" style="3" customWidth="1"/>
    <col min="10" max="10" width="10.7109375" style="3" customWidth="1"/>
    <col min="11" max="12" width="9.140625" style="3" customWidth="1"/>
    <col min="13" max="13" width="10.7109375" style="3" customWidth="1"/>
    <col min="14" max="15" width="9.140625" style="3" customWidth="1"/>
    <col min="16" max="16" width="12.00390625" style="3" customWidth="1"/>
    <col min="17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17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</row>
    <row r="9" spans="1:17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</row>
    <row r="10" spans="1:17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</row>
    <row r="11" spans="1:17" s="2" customFormat="1" ht="114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</row>
    <row r="12" spans="1:17" ht="15.75">
      <c r="A12" s="21" t="s">
        <v>84</v>
      </c>
      <c r="B12" s="96" t="s">
        <v>85</v>
      </c>
      <c r="C12" s="122">
        <f aca="true" t="shared" si="0" ref="C12:Q12">SUM(C14+C49)</f>
        <v>43.44</v>
      </c>
      <c r="D12" s="122">
        <f t="shared" si="0"/>
        <v>0</v>
      </c>
      <c r="E12" s="122">
        <f t="shared" si="0"/>
        <v>43.44</v>
      </c>
      <c r="F12" s="122">
        <f t="shared" si="0"/>
        <v>38.01</v>
      </c>
      <c r="G12" s="122">
        <f t="shared" si="0"/>
        <v>0</v>
      </c>
      <c r="H12" s="122">
        <f t="shared" si="0"/>
        <v>38.01</v>
      </c>
      <c r="I12" s="116">
        <f t="shared" si="0"/>
        <v>38.01</v>
      </c>
      <c r="J12" s="116">
        <f t="shared" si="0"/>
        <v>0</v>
      </c>
      <c r="K12" s="116">
        <f t="shared" si="0"/>
        <v>38.01</v>
      </c>
      <c r="L12" s="116">
        <f t="shared" si="0"/>
        <v>41.089</v>
      </c>
      <c r="M12" s="116">
        <f t="shared" si="0"/>
        <v>0</v>
      </c>
      <c r="N12" s="116">
        <f t="shared" si="0"/>
        <v>41.089</v>
      </c>
      <c r="O12" s="116">
        <f t="shared" si="0"/>
        <v>43.349</v>
      </c>
      <c r="P12" s="116">
        <f t="shared" si="0"/>
        <v>0</v>
      </c>
      <c r="Q12" s="116">
        <f t="shared" si="0"/>
        <v>43.349</v>
      </c>
    </row>
    <row r="13" spans="1:17" ht="15.75">
      <c r="A13" s="16"/>
      <c r="B13" s="97" t="s">
        <v>0</v>
      </c>
      <c r="C13" s="109"/>
      <c r="D13" s="125"/>
      <c r="E13" s="125"/>
      <c r="F13" s="125"/>
      <c r="G13" s="125"/>
      <c r="H13" s="125"/>
      <c r="I13" s="127"/>
      <c r="J13" s="127"/>
      <c r="K13" s="127"/>
      <c r="L13" s="110"/>
      <c r="M13" s="127"/>
      <c r="N13" s="110"/>
      <c r="O13" s="127"/>
      <c r="P13" s="110"/>
      <c r="Q13" s="126"/>
    </row>
    <row r="14" spans="1:17" s="7" customFormat="1" ht="15.75">
      <c r="A14" s="17">
        <v>2000</v>
      </c>
      <c r="B14" s="98" t="s">
        <v>5</v>
      </c>
      <c r="C14" s="140">
        <f aca="true" t="shared" si="1" ref="C14:Q14">SUM(C15+C20+C36+C39+C43+C47+C48)</f>
        <v>43.44</v>
      </c>
      <c r="D14" s="140">
        <f t="shared" si="1"/>
        <v>0</v>
      </c>
      <c r="E14" s="140">
        <f t="shared" si="1"/>
        <v>43.44</v>
      </c>
      <c r="F14" s="140">
        <f t="shared" si="1"/>
        <v>38.01</v>
      </c>
      <c r="G14" s="140">
        <f t="shared" si="1"/>
        <v>0</v>
      </c>
      <c r="H14" s="140">
        <f t="shared" si="1"/>
        <v>38.01</v>
      </c>
      <c r="I14" s="141">
        <f t="shared" si="1"/>
        <v>38.01</v>
      </c>
      <c r="J14" s="141">
        <f t="shared" si="1"/>
        <v>0</v>
      </c>
      <c r="K14" s="141">
        <f t="shared" si="1"/>
        <v>38.01</v>
      </c>
      <c r="L14" s="141">
        <f t="shared" si="1"/>
        <v>41.089</v>
      </c>
      <c r="M14" s="141">
        <f t="shared" si="1"/>
        <v>0</v>
      </c>
      <c r="N14" s="141">
        <f t="shared" si="1"/>
        <v>41.089</v>
      </c>
      <c r="O14" s="141">
        <f t="shared" si="1"/>
        <v>43.349</v>
      </c>
      <c r="P14" s="141">
        <f t="shared" si="1"/>
        <v>0</v>
      </c>
      <c r="Q14" s="141">
        <f t="shared" si="1"/>
        <v>43.349</v>
      </c>
    </row>
    <row r="15" spans="1:17" s="9" customFormat="1" ht="15.75">
      <c r="A15" s="17">
        <v>2100</v>
      </c>
      <c r="B15" s="98" t="s">
        <v>33</v>
      </c>
      <c r="C15" s="140">
        <f aca="true" t="shared" si="2" ref="C15:Q15">SUM(C16+C19)</f>
        <v>0</v>
      </c>
      <c r="D15" s="140">
        <f t="shared" si="2"/>
        <v>0</v>
      </c>
      <c r="E15" s="140">
        <f t="shared" si="2"/>
        <v>0</v>
      </c>
      <c r="F15" s="140">
        <f t="shared" si="2"/>
        <v>0</v>
      </c>
      <c r="G15" s="140">
        <f t="shared" si="2"/>
        <v>0</v>
      </c>
      <c r="H15" s="140">
        <f t="shared" si="2"/>
        <v>0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0</v>
      </c>
      <c r="M15" s="141">
        <f t="shared" si="2"/>
        <v>0</v>
      </c>
      <c r="N15" s="141">
        <f t="shared" si="2"/>
        <v>0</v>
      </c>
      <c r="O15" s="141">
        <f t="shared" si="2"/>
        <v>0</v>
      </c>
      <c r="P15" s="141">
        <f t="shared" si="2"/>
        <v>0</v>
      </c>
      <c r="Q15" s="141">
        <f t="shared" si="2"/>
        <v>0</v>
      </c>
    </row>
    <row r="16" spans="1:17" s="10" customFormat="1" ht="15.75">
      <c r="A16" s="6">
        <v>2110</v>
      </c>
      <c r="B16" s="99" t="s">
        <v>34</v>
      </c>
      <c r="C16" s="142">
        <f aca="true" t="shared" si="3" ref="C16:Q16">SUM(C17+C18)</f>
        <v>0</v>
      </c>
      <c r="D16" s="142">
        <f t="shared" si="3"/>
        <v>0</v>
      </c>
      <c r="E16" s="142">
        <f t="shared" si="3"/>
        <v>0</v>
      </c>
      <c r="F16" s="142">
        <f>SUM(F17+F18)</f>
        <v>0</v>
      </c>
      <c r="G16" s="142">
        <f t="shared" si="3"/>
        <v>0</v>
      </c>
      <c r="H16" s="142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0</v>
      </c>
      <c r="Q16" s="143">
        <f t="shared" si="3"/>
        <v>0</v>
      </c>
    </row>
    <row r="17" spans="1:17" ht="15.75">
      <c r="A17" s="6">
        <v>2111</v>
      </c>
      <c r="B17" s="99" t="s">
        <v>6</v>
      </c>
      <c r="C17" s="142">
        <v>0</v>
      </c>
      <c r="D17" s="142"/>
      <c r="E17" s="142">
        <f>SUM(C17+D17)</f>
        <v>0</v>
      </c>
      <c r="F17" s="142">
        <v>0</v>
      </c>
      <c r="G17" s="142"/>
      <c r="H17" s="142">
        <f>SUM(F17+G17)</f>
        <v>0</v>
      </c>
      <c r="I17" s="143">
        <v>0</v>
      </c>
      <c r="J17" s="143"/>
      <c r="K17" s="143">
        <f>SUM(I17+J17)</f>
        <v>0</v>
      </c>
      <c r="L17" s="143">
        <f>I17*108.1%</f>
        <v>0</v>
      </c>
      <c r="M17" s="143">
        <f>J17*108.1%</f>
        <v>0</v>
      </c>
      <c r="N17" s="143">
        <f>SUM(L17+M17)</f>
        <v>0</v>
      </c>
      <c r="O17" s="143">
        <f>L17*105.5%</f>
        <v>0</v>
      </c>
      <c r="P17" s="143">
        <f>M17*105.5%</f>
        <v>0</v>
      </c>
      <c r="Q17" s="143">
        <f>SUM(O17+P17)</f>
        <v>0</v>
      </c>
    </row>
    <row r="18" spans="1:17" s="10" customFormat="1" ht="15.75">
      <c r="A18" s="6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</row>
    <row r="19" spans="1:17" s="10" customFormat="1" ht="15.75">
      <c r="A19" s="6">
        <v>2120</v>
      </c>
      <c r="B19" s="99" t="s">
        <v>36</v>
      </c>
      <c r="C19" s="142">
        <v>0</v>
      </c>
      <c r="D19" s="142"/>
      <c r="E19" s="142">
        <f>SUM(C19+D19)</f>
        <v>0</v>
      </c>
      <c r="F19" s="142">
        <v>0</v>
      </c>
      <c r="G19" s="142"/>
      <c r="H19" s="142">
        <f>SUM(F19+G19)</f>
        <v>0</v>
      </c>
      <c r="I19" s="143">
        <v>0</v>
      </c>
      <c r="J19" s="143"/>
      <c r="K19" s="143">
        <f>SUM(I19+J19)</f>
        <v>0</v>
      </c>
      <c r="L19" s="143">
        <f>I19*108.1%</f>
        <v>0</v>
      </c>
      <c r="M19" s="143">
        <f>J19*108.1%</f>
        <v>0</v>
      </c>
      <c r="N19" s="143">
        <f>SUM(L19+M19)</f>
        <v>0</v>
      </c>
      <c r="O19" s="143">
        <f>L19*105.5%</f>
        <v>0</v>
      </c>
      <c r="P19" s="143">
        <f>M19*105.5%</f>
        <v>0</v>
      </c>
      <c r="Q19" s="143">
        <f>SUM(O19+P19)</f>
        <v>0</v>
      </c>
    </row>
    <row r="20" spans="1:17" ht="15.75">
      <c r="A20" s="17">
        <v>2200</v>
      </c>
      <c r="B20" s="98" t="s">
        <v>37</v>
      </c>
      <c r="C20" s="140">
        <f>SUM(C21+C22+C23+C24+C25+C26+C27+C33)</f>
        <v>0</v>
      </c>
      <c r="D20" s="140">
        <f aca="true" t="shared" si="4" ref="D20:Q20">SUM(D21+D22+D23+D24+D25+D26+D27+D33)</f>
        <v>0</v>
      </c>
      <c r="E20" s="140">
        <f t="shared" si="4"/>
        <v>0</v>
      </c>
      <c r="F20" s="140">
        <f t="shared" si="4"/>
        <v>0</v>
      </c>
      <c r="G20" s="140">
        <f t="shared" si="4"/>
        <v>0</v>
      </c>
      <c r="H20" s="140">
        <f t="shared" si="4"/>
        <v>0</v>
      </c>
      <c r="I20" s="141">
        <f t="shared" si="4"/>
        <v>0</v>
      </c>
      <c r="J20" s="141">
        <f t="shared" si="4"/>
        <v>0</v>
      </c>
      <c r="K20" s="141">
        <f t="shared" si="4"/>
        <v>0</v>
      </c>
      <c r="L20" s="141">
        <f t="shared" si="4"/>
        <v>0</v>
      </c>
      <c r="M20" s="141">
        <f t="shared" si="4"/>
        <v>0</v>
      </c>
      <c r="N20" s="141">
        <f t="shared" si="4"/>
        <v>0</v>
      </c>
      <c r="O20" s="141">
        <f t="shared" si="4"/>
        <v>0</v>
      </c>
      <c r="P20" s="141">
        <f t="shared" si="4"/>
        <v>0</v>
      </c>
      <c r="Q20" s="141">
        <f t="shared" si="4"/>
        <v>0</v>
      </c>
    </row>
    <row r="21" spans="1:17" ht="15.75">
      <c r="A21" s="6">
        <v>2210</v>
      </c>
      <c r="B21" s="99" t="s">
        <v>38</v>
      </c>
      <c r="C21" s="142">
        <v>0</v>
      </c>
      <c r="D21" s="142">
        <v>0</v>
      </c>
      <c r="E21" s="142">
        <f aca="true" t="shared" si="5" ref="E21:E32">SUM(C21+D21)</f>
        <v>0</v>
      </c>
      <c r="F21" s="142">
        <v>0</v>
      </c>
      <c r="G21" s="142">
        <v>0</v>
      </c>
      <c r="H21" s="142">
        <f aca="true" t="shared" si="6" ref="H21:H32">SUM(F21+G21)</f>
        <v>0</v>
      </c>
      <c r="I21" s="143">
        <f>F21*112%</f>
        <v>0</v>
      </c>
      <c r="J21" s="143">
        <v>0</v>
      </c>
      <c r="K21" s="143">
        <f aca="true" t="shared" si="7" ref="K21:K32">SUM(I21+J21)</f>
        <v>0</v>
      </c>
      <c r="L21" s="143">
        <f aca="true" t="shared" si="8" ref="L21:M48">I21*108.1%</f>
        <v>0</v>
      </c>
      <c r="M21" s="143">
        <f t="shared" si="8"/>
        <v>0</v>
      </c>
      <c r="N21" s="143">
        <f aca="true" t="shared" si="9" ref="N21:N26">SUM(L21+M21)</f>
        <v>0</v>
      </c>
      <c r="O21" s="143">
        <f aca="true" t="shared" si="10" ref="O21:P48">L21*105.5%</f>
        <v>0</v>
      </c>
      <c r="P21" s="143">
        <f t="shared" si="10"/>
        <v>0</v>
      </c>
      <c r="Q21" s="143">
        <f aca="true" t="shared" si="11" ref="Q21:Q32">SUM(O21+P21)</f>
        <v>0</v>
      </c>
    </row>
    <row r="22" spans="1:17" ht="15.75">
      <c r="A22" s="6">
        <v>2220</v>
      </c>
      <c r="B22" s="99" t="s">
        <v>39</v>
      </c>
      <c r="C22" s="142">
        <v>0</v>
      </c>
      <c r="D22" s="142"/>
      <c r="E22" s="142">
        <f t="shared" si="5"/>
        <v>0</v>
      </c>
      <c r="F22" s="142">
        <v>0</v>
      </c>
      <c r="G22" s="142"/>
      <c r="H22" s="142">
        <f t="shared" si="6"/>
        <v>0</v>
      </c>
      <c r="I22" s="143">
        <v>0</v>
      </c>
      <c r="J22" s="143"/>
      <c r="K22" s="143">
        <f t="shared" si="7"/>
        <v>0</v>
      </c>
      <c r="L22" s="143">
        <f t="shared" si="8"/>
        <v>0</v>
      </c>
      <c r="M22" s="143">
        <f t="shared" si="8"/>
        <v>0</v>
      </c>
      <c r="N22" s="143">
        <f t="shared" si="9"/>
        <v>0</v>
      </c>
      <c r="O22" s="143">
        <f t="shared" si="10"/>
        <v>0</v>
      </c>
      <c r="P22" s="143">
        <f t="shared" si="10"/>
        <v>0</v>
      </c>
      <c r="Q22" s="143">
        <f t="shared" si="11"/>
        <v>0</v>
      </c>
    </row>
    <row r="23" spans="1:17" ht="15.75">
      <c r="A23" s="6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</row>
    <row r="24" spans="1:17" ht="15.75">
      <c r="A24" s="6">
        <v>2240</v>
      </c>
      <c r="B24" s="99" t="s">
        <v>8</v>
      </c>
      <c r="C24" s="142">
        <v>0</v>
      </c>
      <c r="D24" s="142">
        <v>0</v>
      </c>
      <c r="E24" s="142">
        <f t="shared" si="5"/>
        <v>0</v>
      </c>
      <c r="F24" s="142">
        <v>0</v>
      </c>
      <c r="G24" s="142">
        <v>0</v>
      </c>
      <c r="H24" s="142">
        <f t="shared" si="6"/>
        <v>0</v>
      </c>
      <c r="I24" s="143">
        <f>F24*112%</f>
        <v>0</v>
      </c>
      <c r="J24" s="143"/>
      <c r="K24" s="143">
        <f t="shared" si="7"/>
        <v>0</v>
      </c>
      <c r="L24" s="143">
        <f t="shared" si="8"/>
        <v>0</v>
      </c>
      <c r="M24" s="143">
        <f t="shared" si="8"/>
        <v>0</v>
      </c>
      <c r="N24" s="143">
        <f t="shared" si="9"/>
        <v>0</v>
      </c>
      <c r="O24" s="143">
        <f t="shared" si="10"/>
        <v>0</v>
      </c>
      <c r="P24" s="143">
        <f t="shared" si="10"/>
        <v>0</v>
      </c>
      <c r="Q24" s="143">
        <f t="shared" si="11"/>
        <v>0</v>
      </c>
    </row>
    <row r="25" spans="1:17" s="10" customFormat="1" ht="15.75">
      <c r="A25" s="6">
        <v>2250</v>
      </c>
      <c r="B25" s="99" t="s">
        <v>10</v>
      </c>
      <c r="C25" s="142"/>
      <c r="D25" s="142"/>
      <c r="E25" s="142">
        <f t="shared" si="5"/>
        <v>0</v>
      </c>
      <c r="F25" s="142"/>
      <c r="G25" s="142"/>
      <c r="H25" s="142">
        <f t="shared" si="6"/>
        <v>0</v>
      </c>
      <c r="I25" s="143"/>
      <c r="J25" s="143"/>
      <c r="K25" s="143">
        <f t="shared" si="7"/>
        <v>0</v>
      </c>
      <c r="L25" s="143">
        <f t="shared" si="8"/>
        <v>0</v>
      </c>
      <c r="M25" s="143">
        <f t="shared" si="8"/>
        <v>0</v>
      </c>
      <c r="N25" s="143">
        <f t="shared" si="9"/>
        <v>0</v>
      </c>
      <c r="O25" s="143">
        <f t="shared" si="10"/>
        <v>0</v>
      </c>
      <c r="P25" s="143">
        <f t="shared" si="10"/>
        <v>0</v>
      </c>
      <c r="Q25" s="143">
        <f t="shared" si="11"/>
        <v>0</v>
      </c>
    </row>
    <row r="26" spans="1:17" s="10" customFormat="1" ht="15.75">
      <c r="A26" s="6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</row>
    <row r="27" spans="1:17" ht="15.75">
      <c r="A27" s="6">
        <v>2270</v>
      </c>
      <c r="B27" s="99" t="s">
        <v>11</v>
      </c>
      <c r="C27" s="142">
        <f>SUM(C28+C29+C30+C31+C32)</f>
        <v>0</v>
      </c>
      <c r="D27" s="142">
        <f>SUM(D28+D29+D30+D31+D32)</f>
        <v>0</v>
      </c>
      <c r="E27" s="142">
        <f>SUM(E28+E29+E30+E31+E32)</f>
        <v>0</v>
      </c>
      <c r="F27" s="142">
        <f aca="true" t="shared" si="12" ref="F27:Q27">SUM(F28+F29+F30+F31+F32)</f>
        <v>0</v>
      </c>
      <c r="G27" s="142">
        <f t="shared" si="12"/>
        <v>0</v>
      </c>
      <c r="H27" s="142">
        <f t="shared" si="12"/>
        <v>0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0</v>
      </c>
      <c r="M27" s="143">
        <f t="shared" si="12"/>
        <v>0</v>
      </c>
      <c r="N27" s="143">
        <f t="shared" si="12"/>
        <v>0</v>
      </c>
      <c r="O27" s="143">
        <f t="shared" si="12"/>
        <v>0</v>
      </c>
      <c r="P27" s="143">
        <f t="shared" si="12"/>
        <v>0</v>
      </c>
      <c r="Q27" s="143">
        <f t="shared" si="12"/>
        <v>0</v>
      </c>
    </row>
    <row r="28" spans="1:17" ht="15.75">
      <c r="A28" s="6">
        <v>2271</v>
      </c>
      <c r="B28" s="99" t="s">
        <v>12</v>
      </c>
      <c r="C28" s="142">
        <v>0</v>
      </c>
      <c r="D28" s="142"/>
      <c r="E28" s="142">
        <f t="shared" si="5"/>
        <v>0</v>
      </c>
      <c r="F28" s="142">
        <v>0</v>
      </c>
      <c r="G28" s="142"/>
      <c r="H28" s="142">
        <f t="shared" si="6"/>
        <v>0</v>
      </c>
      <c r="I28" s="143">
        <v>0</v>
      </c>
      <c r="J28" s="143"/>
      <c r="K28" s="143">
        <f t="shared" si="7"/>
        <v>0</v>
      </c>
      <c r="L28" s="143">
        <f t="shared" si="8"/>
        <v>0</v>
      </c>
      <c r="M28" s="143">
        <f t="shared" si="8"/>
        <v>0</v>
      </c>
      <c r="N28" s="143">
        <f>SUM(L28+M28)</f>
        <v>0</v>
      </c>
      <c r="O28" s="143">
        <f t="shared" si="10"/>
        <v>0</v>
      </c>
      <c r="P28" s="143">
        <f t="shared" si="10"/>
        <v>0</v>
      </c>
      <c r="Q28" s="143">
        <f t="shared" si="11"/>
        <v>0</v>
      </c>
    </row>
    <row r="29" spans="1:17" ht="15.75">
      <c r="A29" s="6">
        <v>2272</v>
      </c>
      <c r="B29" s="99" t="s">
        <v>41</v>
      </c>
      <c r="C29" s="142">
        <v>0</v>
      </c>
      <c r="D29" s="142"/>
      <c r="E29" s="142">
        <f t="shared" si="5"/>
        <v>0</v>
      </c>
      <c r="F29" s="142">
        <v>0</v>
      </c>
      <c r="G29" s="142"/>
      <c r="H29" s="142">
        <f t="shared" si="6"/>
        <v>0</v>
      </c>
      <c r="I29" s="143">
        <v>0</v>
      </c>
      <c r="J29" s="143"/>
      <c r="K29" s="143">
        <f t="shared" si="7"/>
        <v>0</v>
      </c>
      <c r="L29" s="143">
        <f t="shared" si="8"/>
        <v>0</v>
      </c>
      <c r="M29" s="143">
        <f t="shared" si="8"/>
        <v>0</v>
      </c>
      <c r="N29" s="143">
        <f>SUM(L29+M29)</f>
        <v>0</v>
      </c>
      <c r="O29" s="143">
        <f t="shared" si="10"/>
        <v>0</v>
      </c>
      <c r="P29" s="143">
        <f t="shared" si="10"/>
        <v>0</v>
      </c>
      <c r="Q29" s="143">
        <f t="shared" si="11"/>
        <v>0</v>
      </c>
    </row>
    <row r="30" spans="1:17" ht="15.75">
      <c r="A30" s="6">
        <v>2273</v>
      </c>
      <c r="B30" s="99" t="s">
        <v>13</v>
      </c>
      <c r="C30" s="142">
        <v>0</v>
      </c>
      <c r="D30" s="142"/>
      <c r="E30" s="142">
        <f t="shared" si="5"/>
        <v>0</v>
      </c>
      <c r="F30" s="142">
        <v>0</v>
      </c>
      <c r="G30" s="142"/>
      <c r="H30" s="142">
        <f t="shared" si="6"/>
        <v>0</v>
      </c>
      <c r="I30" s="143">
        <v>0</v>
      </c>
      <c r="J30" s="143"/>
      <c r="K30" s="143">
        <f t="shared" si="7"/>
        <v>0</v>
      </c>
      <c r="L30" s="143">
        <f t="shared" si="8"/>
        <v>0</v>
      </c>
      <c r="M30" s="143">
        <f t="shared" si="8"/>
        <v>0</v>
      </c>
      <c r="N30" s="143">
        <f>SUM(L30+M30)</f>
        <v>0</v>
      </c>
      <c r="O30" s="143">
        <f t="shared" si="10"/>
        <v>0</v>
      </c>
      <c r="P30" s="143">
        <f t="shared" si="10"/>
        <v>0</v>
      </c>
      <c r="Q30" s="143">
        <f t="shared" si="11"/>
        <v>0</v>
      </c>
    </row>
    <row r="31" spans="1:17" ht="15.75">
      <c r="A31" s="6">
        <v>2274</v>
      </c>
      <c r="B31" s="99" t="s">
        <v>14</v>
      </c>
      <c r="C31" s="142">
        <v>0</v>
      </c>
      <c r="D31" s="142"/>
      <c r="E31" s="142">
        <f t="shared" si="5"/>
        <v>0</v>
      </c>
      <c r="F31" s="142">
        <v>0</v>
      </c>
      <c r="G31" s="142"/>
      <c r="H31" s="142">
        <f t="shared" si="6"/>
        <v>0</v>
      </c>
      <c r="I31" s="143">
        <v>0</v>
      </c>
      <c r="J31" s="143"/>
      <c r="K31" s="143">
        <f t="shared" si="7"/>
        <v>0</v>
      </c>
      <c r="L31" s="143">
        <f t="shared" si="8"/>
        <v>0</v>
      </c>
      <c r="M31" s="143">
        <f t="shared" si="8"/>
        <v>0</v>
      </c>
      <c r="N31" s="143">
        <f>SUM(L31+M31)</f>
        <v>0</v>
      </c>
      <c r="O31" s="143">
        <f t="shared" si="10"/>
        <v>0</v>
      </c>
      <c r="P31" s="143">
        <f t="shared" si="10"/>
        <v>0</v>
      </c>
      <c r="Q31" s="143">
        <f t="shared" si="11"/>
        <v>0</v>
      </c>
    </row>
    <row r="32" spans="1:17" ht="15.75">
      <c r="A32" s="6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 t="shared" si="8"/>
        <v>0</v>
      </c>
      <c r="M32" s="143">
        <f t="shared" si="8"/>
        <v>0</v>
      </c>
      <c r="N32" s="143">
        <f>SUM(L32+M32)</f>
        <v>0</v>
      </c>
      <c r="O32" s="143">
        <f t="shared" si="10"/>
        <v>0</v>
      </c>
      <c r="P32" s="143">
        <f t="shared" si="10"/>
        <v>0</v>
      </c>
      <c r="Q32" s="143">
        <f t="shared" si="11"/>
        <v>0</v>
      </c>
    </row>
    <row r="33" spans="1:17" s="10" customFormat="1" ht="30">
      <c r="A33" s="6">
        <v>2280</v>
      </c>
      <c r="B33" s="100" t="s">
        <v>16</v>
      </c>
      <c r="C33" s="142">
        <f aca="true" t="shared" si="13" ref="C33:Q33">SUM(C34+C35)</f>
        <v>0</v>
      </c>
      <c r="D33" s="142">
        <f t="shared" si="13"/>
        <v>0</v>
      </c>
      <c r="E33" s="142">
        <f t="shared" si="13"/>
        <v>0</v>
      </c>
      <c r="F33" s="142">
        <f t="shared" si="13"/>
        <v>0</v>
      </c>
      <c r="G33" s="142">
        <f t="shared" si="13"/>
        <v>0</v>
      </c>
      <c r="H33" s="142">
        <f t="shared" si="13"/>
        <v>0</v>
      </c>
      <c r="I33" s="143">
        <f t="shared" si="13"/>
        <v>0</v>
      </c>
      <c r="J33" s="143">
        <f t="shared" si="13"/>
        <v>0</v>
      </c>
      <c r="K33" s="143">
        <f t="shared" si="13"/>
        <v>0</v>
      </c>
      <c r="L33" s="143">
        <f t="shared" si="13"/>
        <v>0</v>
      </c>
      <c r="M33" s="143">
        <f t="shared" si="13"/>
        <v>0</v>
      </c>
      <c r="N33" s="143">
        <f t="shared" si="13"/>
        <v>0</v>
      </c>
      <c r="O33" s="143">
        <f t="shared" si="13"/>
        <v>0</v>
      </c>
      <c r="P33" s="143">
        <f t="shared" si="13"/>
        <v>0</v>
      </c>
      <c r="Q33" s="143">
        <f t="shared" si="13"/>
        <v>0</v>
      </c>
    </row>
    <row r="34" spans="1:17" s="10" customFormat="1" ht="30">
      <c r="A34" s="6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</row>
    <row r="35" spans="1:17" s="10" customFormat="1" ht="30">
      <c r="A35" s="6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f>F35*112%</f>
        <v>0</v>
      </c>
      <c r="J35" s="143"/>
      <c r="K35" s="143">
        <f>SUM(I35+J35)</f>
        <v>0</v>
      </c>
      <c r="L35" s="143">
        <f t="shared" si="8"/>
        <v>0</v>
      </c>
      <c r="M35" s="143">
        <f t="shared" si="8"/>
        <v>0</v>
      </c>
      <c r="N35" s="143">
        <f>SUM(L35+M35)</f>
        <v>0</v>
      </c>
      <c r="O35" s="143">
        <f t="shared" si="10"/>
        <v>0</v>
      </c>
      <c r="P35" s="143">
        <f t="shared" si="10"/>
        <v>0</v>
      </c>
      <c r="Q35" s="143">
        <f>SUM(O35+P35)</f>
        <v>0</v>
      </c>
    </row>
    <row r="36" spans="1:17" s="9" customFormat="1" ht="15.75">
      <c r="A36" s="17">
        <v>2400</v>
      </c>
      <c r="B36" s="98" t="s">
        <v>43</v>
      </c>
      <c r="C36" s="140">
        <f aca="true" t="shared" si="14" ref="C36:Q36">SUM(C37+C38)</f>
        <v>0</v>
      </c>
      <c r="D36" s="140">
        <f t="shared" si="14"/>
        <v>0</v>
      </c>
      <c r="E36" s="140">
        <f t="shared" si="14"/>
        <v>0</v>
      </c>
      <c r="F36" s="140">
        <f t="shared" si="14"/>
        <v>0</v>
      </c>
      <c r="G36" s="140">
        <f t="shared" si="14"/>
        <v>0</v>
      </c>
      <c r="H36" s="140">
        <f t="shared" si="14"/>
        <v>0</v>
      </c>
      <c r="I36" s="141">
        <f t="shared" si="14"/>
        <v>0</v>
      </c>
      <c r="J36" s="141">
        <f t="shared" si="14"/>
        <v>0</v>
      </c>
      <c r="K36" s="141">
        <f t="shared" si="14"/>
        <v>0</v>
      </c>
      <c r="L36" s="141">
        <f t="shared" si="14"/>
        <v>0</v>
      </c>
      <c r="M36" s="141">
        <f t="shared" si="14"/>
        <v>0</v>
      </c>
      <c r="N36" s="141">
        <f t="shared" si="14"/>
        <v>0</v>
      </c>
      <c r="O36" s="141">
        <f t="shared" si="14"/>
        <v>0</v>
      </c>
      <c r="P36" s="141">
        <f t="shared" si="14"/>
        <v>0</v>
      </c>
      <c r="Q36" s="141">
        <f t="shared" si="14"/>
        <v>0</v>
      </c>
    </row>
    <row r="37" spans="1:17" s="10" customFormat="1" ht="15.75">
      <c r="A37" s="6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</row>
    <row r="38" spans="1:17" s="10" customFormat="1" ht="15.75">
      <c r="A38" s="6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</row>
    <row r="39" spans="1:17" s="10" customFormat="1" ht="15.75">
      <c r="A39" s="17">
        <v>2600</v>
      </c>
      <c r="B39" s="98" t="s">
        <v>46</v>
      </c>
      <c r="C39" s="140">
        <f aca="true" t="shared" si="15" ref="C39:Q39">SUM(C40+C41+C42)</f>
        <v>0</v>
      </c>
      <c r="D39" s="140">
        <f t="shared" si="15"/>
        <v>0</v>
      </c>
      <c r="E39" s="140">
        <f t="shared" si="15"/>
        <v>0</v>
      </c>
      <c r="F39" s="140">
        <f t="shared" si="15"/>
        <v>0</v>
      </c>
      <c r="G39" s="140">
        <f t="shared" si="15"/>
        <v>0</v>
      </c>
      <c r="H39" s="140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si="15"/>
        <v>0</v>
      </c>
      <c r="L39" s="141">
        <f t="shared" si="15"/>
        <v>0</v>
      </c>
      <c r="M39" s="141">
        <f t="shared" si="15"/>
        <v>0</v>
      </c>
      <c r="N39" s="141">
        <f t="shared" si="15"/>
        <v>0</v>
      </c>
      <c r="O39" s="141">
        <f t="shared" si="15"/>
        <v>0</v>
      </c>
      <c r="P39" s="141">
        <f t="shared" si="15"/>
        <v>0</v>
      </c>
      <c r="Q39" s="141">
        <f t="shared" si="15"/>
        <v>0</v>
      </c>
    </row>
    <row r="40" spans="1:17" ht="30">
      <c r="A40" s="6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</row>
    <row r="41" spans="1:17" ht="30">
      <c r="A41" s="6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</row>
    <row r="42" spans="1:17" ht="30">
      <c r="A42" s="6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</row>
    <row r="43" spans="1:17" s="7" customFormat="1" ht="15.75">
      <c r="A43" s="17">
        <v>2700</v>
      </c>
      <c r="B43" s="98" t="s">
        <v>50</v>
      </c>
      <c r="C43" s="140">
        <f aca="true" t="shared" si="16" ref="C43:Q43">SUM(C44+C45+C46)</f>
        <v>43.44</v>
      </c>
      <c r="D43" s="140">
        <f t="shared" si="16"/>
        <v>0</v>
      </c>
      <c r="E43" s="140">
        <f t="shared" si="16"/>
        <v>43.44</v>
      </c>
      <c r="F43" s="140">
        <f t="shared" si="16"/>
        <v>38.01</v>
      </c>
      <c r="G43" s="140">
        <f t="shared" si="16"/>
        <v>0</v>
      </c>
      <c r="H43" s="140">
        <f t="shared" si="16"/>
        <v>38.01</v>
      </c>
      <c r="I43" s="140">
        <f t="shared" si="16"/>
        <v>38.01</v>
      </c>
      <c r="J43" s="141">
        <f t="shared" si="16"/>
        <v>0</v>
      </c>
      <c r="K43" s="141">
        <f t="shared" si="16"/>
        <v>38.01</v>
      </c>
      <c r="L43" s="141">
        <f t="shared" si="16"/>
        <v>41.089</v>
      </c>
      <c r="M43" s="141">
        <f t="shared" si="16"/>
        <v>0</v>
      </c>
      <c r="N43" s="141">
        <f t="shared" si="16"/>
        <v>41.089</v>
      </c>
      <c r="O43" s="141">
        <f t="shared" si="16"/>
        <v>43.349</v>
      </c>
      <c r="P43" s="141">
        <f t="shared" si="16"/>
        <v>0</v>
      </c>
      <c r="Q43" s="141">
        <f t="shared" si="16"/>
        <v>43.349</v>
      </c>
    </row>
    <row r="44" spans="1:17" s="9" customFormat="1" ht="15.75">
      <c r="A44" s="6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</row>
    <row r="45" spans="1:17" s="10" customFormat="1" ht="15.75">
      <c r="A45" s="6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</row>
    <row r="46" spans="1:17" s="10" customFormat="1" ht="15.75">
      <c r="A46" s="6">
        <v>2730</v>
      </c>
      <c r="B46" s="99" t="s">
        <v>51</v>
      </c>
      <c r="C46" s="142">
        <v>43.44</v>
      </c>
      <c r="D46" s="142"/>
      <c r="E46" s="142">
        <f>SUM(C46+D46)</f>
        <v>43.44</v>
      </c>
      <c r="F46" s="142">
        <v>38.01</v>
      </c>
      <c r="G46" s="142"/>
      <c r="H46" s="142">
        <f>SUM(F46+G46)</f>
        <v>38.01</v>
      </c>
      <c r="I46" s="143">
        <v>38.01</v>
      </c>
      <c r="J46" s="143"/>
      <c r="K46" s="143">
        <f>SUM(I46+J46)</f>
        <v>38.01</v>
      </c>
      <c r="L46" s="143">
        <v>41.089</v>
      </c>
      <c r="M46" s="143">
        <f t="shared" si="8"/>
        <v>0</v>
      </c>
      <c r="N46" s="143">
        <f>SUM(L46+M46)</f>
        <v>41.089</v>
      </c>
      <c r="O46" s="143">
        <v>43.349</v>
      </c>
      <c r="P46" s="143">
        <f t="shared" si="10"/>
        <v>0</v>
      </c>
      <c r="Q46" s="143">
        <f>SUM(O46+P46)</f>
        <v>43.349</v>
      </c>
    </row>
    <row r="47" spans="1:17" s="10" customFormat="1" ht="15.75">
      <c r="A47" s="17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0</v>
      </c>
      <c r="G47" s="140"/>
      <c r="H47" s="142">
        <f>SUM(F47+G47)</f>
        <v>0</v>
      </c>
      <c r="I47" s="141">
        <f>F47*112%</f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</row>
    <row r="48" spans="1:17" s="10" customFormat="1" ht="15.75">
      <c r="A48" s="17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</row>
    <row r="49" spans="1:17" ht="15.75">
      <c r="A49" s="17">
        <v>3000</v>
      </c>
      <c r="B49" s="98" t="s">
        <v>20</v>
      </c>
      <c r="C49" s="140">
        <f aca="true" t="shared" si="17" ref="C49:Q49">SUM(C50+C64)</f>
        <v>0</v>
      </c>
      <c r="D49" s="140">
        <f t="shared" si="17"/>
        <v>0</v>
      </c>
      <c r="E49" s="140">
        <f t="shared" si="17"/>
        <v>0</v>
      </c>
      <c r="F49" s="140">
        <f t="shared" si="17"/>
        <v>0</v>
      </c>
      <c r="G49" s="140">
        <f t="shared" si="17"/>
        <v>0</v>
      </c>
      <c r="H49" s="140">
        <f t="shared" si="17"/>
        <v>0</v>
      </c>
      <c r="I49" s="141">
        <f t="shared" si="17"/>
        <v>0</v>
      </c>
      <c r="J49" s="141">
        <f t="shared" si="17"/>
        <v>0</v>
      </c>
      <c r="K49" s="141">
        <f t="shared" si="17"/>
        <v>0</v>
      </c>
      <c r="L49" s="141">
        <f t="shared" si="17"/>
        <v>0</v>
      </c>
      <c r="M49" s="141">
        <f t="shared" si="17"/>
        <v>0</v>
      </c>
      <c r="N49" s="141">
        <f t="shared" si="17"/>
        <v>0</v>
      </c>
      <c r="O49" s="141">
        <f t="shared" si="17"/>
        <v>0</v>
      </c>
      <c r="P49" s="141">
        <f t="shared" si="17"/>
        <v>0</v>
      </c>
      <c r="Q49" s="141">
        <f t="shared" si="17"/>
        <v>0</v>
      </c>
    </row>
    <row r="50" spans="1:17" s="10" customFormat="1" ht="15.75">
      <c r="A50" s="17">
        <v>3100</v>
      </c>
      <c r="B50" s="98" t="s">
        <v>52</v>
      </c>
      <c r="C50" s="140">
        <f aca="true" t="shared" si="18" ref="C50:Q50">SUM(C51+C52+C55+C58+C62+C63)</f>
        <v>0</v>
      </c>
      <c r="D50" s="140">
        <f t="shared" si="18"/>
        <v>0</v>
      </c>
      <c r="E50" s="140">
        <f t="shared" si="18"/>
        <v>0</v>
      </c>
      <c r="F50" s="140">
        <f t="shared" si="18"/>
        <v>0</v>
      </c>
      <c r="G50" s="140">
        <f t="shared" si="18"/>
        <v>0</v>
      </c>
      <c r="H50" s="140">
        <f t="shared" si="18"/>
        <v>0</v>
      </c>
      <c r="I50" s="141">
        <f t="shared" si="18"/>
        <v>0</v>
      </c>
      <c r="J50" s="141">
        <f t="shared" si="18"/>
        <v>0</v>
      </c>
      <c r="K50" s="141">
        <f t="shared" si="18"/>
        <v>0</v>
      </c>
      <c r="L50" s="141">
        <f t="shared" si="18"/>
        <v>0</v>
      </c>
      <c r="M50" s="141">
        <f t="shared" si="18"/>
        <v>0</v>
      </c>
      <c r="N50" s="141">
        <f t="shared" si="18"/>
        <v>0</v>
      </c>
      <c r="O50" s="141">
        <f t="shared" si="18"/>
        <v>0</v>
      </c>
      <c r="P50" s="141">
        <f t="shared" si="18"/>
        <v>0</v>
      </c>
      <c r="Q50" s="141">
        <f t="shared" si="18"/>
        <v>0</v>
      </c>
    </row>
    <row r="51" spans="1:17" ht="30">
      <c r="A51" s="6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19" ref="L51:M68">I51*108.1%</f>
        <v>0</v>
      </c>
      <c r="M51" s="143">
        <f t="shared" si="19"/>
        <v>0</v>
      </c>
      <c r="N51" s="143">
        <f>SUM(L51+M51)</f>
        <v>0</v>
      </c>
      <c r="O51" s="143">
        <f aca="true" t="shared" si="20" ref="O51:P68">L51*105.5%</f>
        <v>0</v>
      </c>
      <c r="P51" s="143">
        <f t="shared" si="20"/>
        <v>0</v>
      </c>
      <c r="Q51" s="143">
        <f>SUM(O51+P51)</f>
        <v>0</v>
      </c>
    </row>
    <row r="52" spans="1:17" ht="15.75">
      <c r="A52" s="6">
        <v>3120</v>
      </c>
      <c r="B52" s="100" t="s">
        <v>21</v>
      </c>
      <c r="C52" s="142">
        <f aca="true" t="shared" si="21" ref="C52:Q52">SUM(C53+C54)</f>
        <v>0</v>
      </c>
      <c r="D52" s="142">
        <f t="shared" si="21"/>
        <v>0</v>
      </c>
      <c r="E52" s="142">
        <f t="shared" si="21"/>
        <v>0</v>
      </c>
      <c r="F52" s="142">
        <f t="shared" si="21"/>
        <v>0</v>
      </c>
      <c r="G52" s="142">
        <f t="shared" si="21"/>
        <v>0</v>
      </c>
      <c r="H52" s="142">
        <f t="shared" si="21"/>
        <v>0</v>
      </c>
      <c r="I52" s="143">
        <f t="shared" si="21"/>
        <v>0</v>
      </c>
      <c r="J52" s="143">
        <f t="shared" si="21"/>
        <v>0</v>
      </c>
      <c r="K52" s="143">
        <f t="shared" si="21"/>
        <v>0</v>
      </c>
      <c r="L52" s="143">
        <f t="shared" si="21"/>
        <v>0</v>
      </c>
      <c r="M52" s="143">
        <f t="shared" si="21"/>
        <v>0</v>
      </c>
      <c r="N52" s="143">
        <f t="shared" si="21"/>
        <v>0</v>
      </c>
      <c r="O52" s="143">
        <f t="shared" si="21"/>
        <v>0</v>
      </c>
      <c r="P52" s="143">
        <f t="shared" si="21"/>
        <v>0</v>
      </c>
      <c r="Q52" s="143">
        <f t="shared" si="21"/>
        <v>0</v>
      </c>
    </row>
    <row r="53" spans="1:17" ht="15.75">
      <c r="A53" s="6">
        <v>3121</v>
      </c>
      <c r="B53" s="100" t="s">
        <v>54</v>
      </c>
      <c r="C53" s="142"/>
      <c r="D53" s="142"/>
      <c r="E53" s="142">
        <f aca="true" t="shared" si="22" ref="E53:E63">SUM(C53+D53)</f>
        <v>0</v>
      </c>
      <c r="F53" s="142"/>
      <c r="G53" s="142"/>
      <c r="H53" s="142">
        <f aca="true" t="shared" si="23" ref="H53:H63">SUM(F53+G53)</f>
        <v>0</v>
      </c>
      <c r="I53" s="143">
        <f>F53*112%</f>
        <v>0</v>
      </c>
      <c r="J53" s="143"/>
      <c r="K53" s="143">
        <f aca="true" t="shared" si="24" ref="K53:K63">SUM(I53+J53)</f>
        <v>0</v>
      </c>
      <c r="L53" s="143">
        <f t="shared" si="19"/>
        <v>0</v>
      </c>
      <c r="M53" s="143">
        <f t="shared" si="19"/>
        <v>0</v>
      </c>
      <c r="N53" s="143">
        <f>SUM(L53+M53)</f>
        <v>0</v>
      </c>
      <c r="O53" s="143">
        <f t="shared" si="20"/>
        <v>0</v>
      </c>
      <c r="P53" s="143">
        <f t="shared" si="20"/>
        <v>0</v>
      </c>
      <c r="Q53" s="143">
        <f aca="true" t="shared" si="25" ref="Q53:Q63">SUM(O53+P53)</f>
        <v>0</v>
      </c>
    </row>
    <row r="54" spans="1:17" ht="15.75">
      <c r="A54" s="6">
        <v>3122</v>
      </c>
      <c r="B54" s="100" t="s">
        <v>55</v>
      </c>
      <c r="C54" s="142"/>
      <c r="D54" s="142"/>
      <c r="E54" s="142">
        <f t="shared" si="22"/>
        <v>0</v>
      </c>
      <c r="F54" s="142"/>
      <c r="G54" s="142"/>
      <c r="H54" s="142">
        <f t="shared" si="23"/>
        <v>0</v>
      </c>
      <c r="I54" s="143">
        <f>F54*112%</f>
        <v>0</v>
      </c>
      <c r="J54" s="143"/>
      <c r="K54" s="143">
        <f t="shared" si="24"/>
        <v>0</v>
      </c>
      <c r="L54" s="143">
        <f t="shared" si="19"/>
        <v>0</v>
      </c>
      <c r="M54" s="143">
        <f t="shared" si="19"/>
        <v>0</v>
      </c>
      <c r="N54" s="143">
        <f>SUM(L54+M54)</f>
        <v>0</v>
      </c>
      <c r="O54" s="143">
        <f t="shared" si="20"/>
        <v>0</v>
      </c>
      <c r="P54" s="143">
        <f t="shared" si="20"/>
        <v>0</v>
      </c>
      <c r="Q54" s="143">
        <f t="shared" si="25"/>
        <v>0</v>
      </c>
    </row>
    <row r="55" spans="1:17" ht="15.75">
      <c r="A55" s="6">
        <v>3130</v>
      </c>
      <c r="B55" s="100" t="s">
        <v>22</v>
      </c>
      <c r="C55" s="142">
        <f>SUM(C56+C57)</f>
        <v>0</v>
      </c>
      <c r="D55" s="142">
        <f aca="true" t="shared" si="26" ref="D55:Q55">SUM(D56+D57)</f>
        <v>0</v>
      </c>
      <c r="E55" s="142">
        <f t="shared" si="26"/>
        <v>0</v>
      </c>
      <c r="F55" s="142">
        <f t="shared" si="26"/>
        <v>0</v>
      </c>
      <c r="G55" s="142">
        <f t="shared" si="26"/>
        <v>0</v>
      </c>
      <c r="H55" s="142">
        <f t="shared" si="26"/>
        <v>0</v>
      </c>
      <c r="I55" s="143">
        <f t="shared" si="26"/>
        <v>0</v>
      </c>
      <c r="J55" s="143">
        <f t="shared" si="26"/>
        <v>0</v>
      </c>
      <c r="K55" s="143">
        <f t="shared" si="26"/>
        <v>0</v>
      </c>
      <c r="L55" s="143">
        <f t="shared" si="26"/>
        <v>0</v>
      </c>
      <c r="M55" s="143">
        <f t="shared" si="26"/>
        <v>0</v>
      </c>
      <c r="N55" s="143">
        <f t="shared" si="26"/>
        <v>0</v>
      </c>
      <c r="O55" s="143">
        <f t="shared" si="26"/>
        <v>0</v>
      </c>
      <c r="P55" s="143">
        <f t="shared" si="26"/>
        <v>0</v>
      </c>
      <c r="Q55" s="143">
        <f t="shared" si="26"/>
        <v>0</v>
      </c>
    </row>
    <row r="56" spans="1:17" ht="15.75">
      <c r="A56" s="6">
        <v>3131</v>
      </c>
      <c r="B56" s="100" t="s">
        <v>56</v>
      </c>
      <c r="C56" s="142"/>
      <c r="D56" s="142"/>
      <c r="E56" s="142">
        <f t="shared" si="22"/>
        <v>0</v>
      </c>
      <c r="F56" s="142"/>
      <c r="G56" s="142"/>
      <c r="H56" s="142">
        <f t="shared" si="23"/>
        <v>0</v>
      </c>
      <c r="I56" s="143">
        <f>F56*112%</f>
        <v>0</v>
      </c>
      <c r="J56" s="143"/>
      <c r="K56" s="143">
        <f t="shared" si="24"/>
        <v>0</v>
      </c>
      <c r="L56" s="143">
        <f t="shared" si="19"/>
        <v>0</v>
      </c>
      <c r="M56" s="143">
        <f t="shared" si="19"/>
        <v>0</v>
      </c>
      <c r="N56" s="143">
        <f>SUM(L56+M56)</f>
        <v>0</v>
      </c>
      <c r="O56" s="143">
        <f t="shared" si="20"/>
        <v>0</v>
      </c>
      <c r="P56" s="143">
        <f t="shared" si="20"/>
        <v>0</v>
      </c>
      <c r="Q56" s="143">
        <f t="shared" si="25"/>
        <v>0</v>
      </c>
    </row>
    <row r="57" spans="1:17" s="9" customFormat="1" ht="15.75">
      <c r="A57" s="6">
        <v>3132</v>
      </c>
      <c r="B57" s="100" t="s">
        <v>23</v>
      </c>
      <c r="C57" s="142"/>
      <c r="D57" s="142">
        <v>0</v>
      </c>
      <c r="E57" s="142">
        <f t="shared" si="22"/>
        <v>0</v>
      </c>
      <c r="F57" s="140"/>
      <c r="G57" s="142">
        <v>0</v>
      </c>
      <c r="H57" s="142">
        <f t="shared" si="23"/>
        <v>0</v>
      </c>
      <c r="I57" s="143">
        <f>F57*112%</f>
        <v>0</v>
      </c>
      <c r="J57" s="143">
        <f>G57*112%</f>
        <v>0</v>
      </c>
      <c r="K57" s="143">
        <f t="shared" si="24"/>
        <v>0</v>
      </c>
      <c r="L57" s="143">
        <f t="shared" si="19"/>
        <v>0</v>
      </c>
      <c r="M57" s="143">
        <f t="shared" si="19"/>
        <v>0</v>
      </c>
      <c r="N57" s="143">
        <f>SUM(L57+M57)</f>
        <v>0</v>
      </c>
      <c r="O57" s="143">
        <f t="shared" si="20"/>
        <v>0</v>
      </c>
      <c r="P57" s="143">
        <f t="shared" si="20"/>
        <v>0</v>
      </c>
      <c r="Q57" s="143">
        <f t="shared" si="25"/>
        <v>0</v>
      </c>
    </row>
    <row r="58" spans="1:17" s="9" customFormat="1" ht="15.75">
      <c r="A58" s="6">
        <v>3140</v>
      </c>
      <c r="B58" s="100" t="s">
        <v>24</v>
      </c>
      <c r="C58" s="142">
        <f>SUM(C59+C60+C61)</f>
        <v>0</v>
      </c>
      <c r="D58" s="142">
        <f aca="true" t="shared" si="27" ref="D58:Q58">SUM(D59+D60+D61)</f>
        <v>0</v>
      </c>
      <c r="E58" s="142">
        <f t="shared" si="27"/>
        <v>0</v>
      </c>
      <c r="F58" s="142">
        <f t="shared" si="27"/>
        <v>0</v>
      </c>
      <c r="G58" s="142">
        <f t="shared" si="27"/>
        <v>0</v>
      </c>
      <c r="H58" s="142">
        <f t="shared" si="27"/>
        <v>0</v>
      </c>
      <c r="I58" s="143">
        <f t="shared" si="27"/>
        <v>0</v>
      </c>
      <c r="J58" s="143">
        <f t="shared" si="27"/>
        <v>0</v>
      </c>
      <c r="K58" s="143">
        <f t="shared" si="27"/>
        <v>0</v>
      </c>
      <c r="L58" s="143">
        <f t="shared" si="27"/>
        <v>0</v>
      </c>
      <c r="M58" s="143">
        <f t="shared" si="27"/>
        <v>0</v>
      </c>
      <c r="N58" s="143">
        <f t="shared" si="27"/>
        <v>0</v>
      </c>
      <c r="O58" s="143">
        <f t="shared" si="27"/>
        <v>0</v>
      </c>
      <c r="P58" s="143">
        <f t="shared" si="27"/>
        <v>0</v>
      </c>
      <c r="Q58" s="143">
        <f t="shared" si="27"/>
        <v>0</v>
      </c>
    </row>
    <row r="59" spans="1:17" s="9" customFormat="1" ht="15.75">
      <c r="A59" s="6">
        <v>3141</v>
      </c>
      <c r="B59" s="100" t="s">
        <v>57</v>
      </c>
      <c r="C59" s="142"/>
      <c r="D59" s="142"/>
      <c r="E59" s="142">
        <f t="shared" si="22"/>
        <v>0</v>
      </c>
      <c r="F59" s="142"/>
      <c r="G59" s="142"/>
      <c r="H59" s="142">
        <f t="shared" si="23"/>
        <v>0</v>
      </c>
      <c r="I59" s="143">
        <f>F59*112%</f>
        <v>0</v>
      </c>
      <c r="J59" s="143"/>
      <c r="K59" s="143">
        <f t="shared" si="24"/>
        <v>0</v>
      </c>
      <c r="L59" s="143">
        <f t="shared" si="19"/>
        <v>0</v>
      </c>
      <c r="M59" s="143">
        <f t="shared" si="19"/>
        <v>0</v>
      </c>
      <c r="N59" s="143">
        <f>SUM(L59+M59)</f>
        <v>0</v>
      </c>
      <c r="O59" s="143">
        <f t="shared" si="20"/>
        <v>0</v>
      </c>
      <c r="P59" s="143">
        <f t="shared" si="20"/>
        <v>0</v>
      </c>
      <c r="Q59" s="143">
        <f t="shared" si="25"/>
        <v>0</v>
      </c>
    </row>
    <row r="60" spans="1:17" s="9" customFormat="1" ht="15.75">
      <c r="A60" s="6">
        <v>3142</v>
      </c>
      <c r="B60" s="100" t="s">
        <v>58</v>
      </c>
      <c r="C60" s="142"/>
      <c r="D60" s="142"/>
      <c r="E60" s="142">
        <f t="shared" si="22"/>
        <v>0</v>
      </c>
      <c r="F60" s="142"/>
      <c r="G60" s="142"/>
      <c r="H60" s="142">
        <f t="shared" si="23"/>
        <v>0</v>
      </c>
      <c r="I60" s="143">
        <f>F60*112%</f>
        <v>0</v>
      </c>
      <c r="J60" s="143"/>
      <c r="K60" s="143">
        <f t="shared" si="24"/>
        <v>0</v>
      </c>
      <c r="L60" s="143">
        <f t="shared" si="19"/>
        <v>0</v>
      </c>
      <c r="M60" s="143">
        <f t="shared" si="19"/>
        <v>0</v>
      </c>
      <c r="N60" s="143">
        <f>SUM(L60+M60)</f>
        <v>0</v>
      </c>
      <c r="O60" s="143">
        <f t="shared" si="20"/>
        <v>0</v>
      </c>
      <c r="P60" s="143">
        <f t="shared" si="20"/>
        <v>0</v>
      </c>
      <c r="Q60" s="143">
        <f t="shared" si="25"/>
        <v>0</v>
      </c>
    </row>
    <row r="61" spans="1:17" ht="15.75">
      <c r="A61" s="6">
        <v>3143</v>
      </c>
      <c r="B61" s="100" t="s">
        <v>59</v>
      </c>
      <c r="C61" s="142"/>
      <c r="D61" s="142"/>
      <c r="E61" s="142">
        <f t="shared" si="22"/>
        <v>0</v>
      </c>
      <c r="F61" s="142"/>
      <c r="G61" s="142"/>
      <c r="H61" s="142">
        <f t="shared" si="23"/>
        <v>0</v>
      </c>
      <c r="I61" s="143">
        <f>F61*112%</f>
        <v>0</v>
      </c>
      <c r="J61" s="143"/>
      <c r="K61" s="143">
        <f t="shared" si="24"/>
        <v>0</v>
      </c>
      <c r="L61" s="143">
        <f t="shared" si="19"/>
        <v>0</v>
      </c>
      <c r="M61" s="143">
        <f t="shared" si="19"/>
        <v>0</v>
      </c>
      <c r="N61" s="143">
        <f>SUM(L61+M61)</f>
        <v>0</v>
      </c>
      <c r="O61" s="143">
        <f t="shared" si="20"/>
        <v>0</v>
      </c>
      <c r="P61" s="143">
        <f t="shared" si="20"/>
        <v>0</v>
      </c>
      <c r="Q61" s="143">
        <f t="shared" si="25"/>
        <v>0</v>
      </c>
    </row>
    <row r="62" spans="1:17" s="7" customFormat="1" ht="15.75">
      <c r="A62" s="6">
        <v>3150</v>
      </c>
      <c r="B62" s="100" t="s">
        <v>60</v>
      </c>
      <c r="C62" s="140"/>
      <c r="D62" s="140"/>
      <c r="E62" s="142">
        <f t="shared" si="22"/>
        <v>0</v>
      </c>
      <c r="F62" s="140"/>
      <c r="G62" s="140"/>
      <c r="H62" s="142">
        <f t="shared" si="23"/>
        <v>0</v>
      </c>
      <c r="I62" s="143">
        <f>F62*112%</f>
        <v>0</v>
      </c>
      <c r="J62" s="141"/>
      <c r="K62" s="143">
        <f t="shared" si="24"/>
        <v>0</v>
      </c>
      <c r="L62" s="143">
        <f t="shared" si="19"/>
        <v>0</v>
      </c>
      <c r="M62" s="143">
        <f t="shared" si="19"/>
        <v>0</v>
      </c>
      <c r="N62" s="143">
        <f>SUM(L62+M62)</f>
        <v>0</v>
      </c>
      <c r="O62" s="143">
        <f t="shared" si="20"/>
        <v>0</v>
      </c>
      <c r="P62" s="143">
        <f t="shared" si="20"/>
        <v>0</v>
      </c>
      <c r="Q62" s="143">
        <f t="shared" si="25"/>
        <v>0</v>
      </c>
    </row>
    <row r="63" spans="1:17" ht="15.75">
      <c r="A63" s="6">
        <v>3160</v>
      </c>
      <c r="B63" s="100" t="s">
        <v>61</v>
      </c>
      <c r="C63" s="142"/>
      <c r="D63" s="142"/>
      <c r="E63" s="142">
        <f t="shared" si="22"/>
        <v>0</v>
      </c>
      <c r="F63" s="142"/>
      <c r="G63" s="142"/>
      <c r="H63" s="142">
        <f t="shared" si="23"/>
        <v>0</v>
      </c>
      <c r="I63" s="143">
        <f>F63*112%</f>
        <v>0</v>
      </c>
      <c r="J63" s="143"/>
      <c r="K63" s="143">
        <f t="shared" si="24"/>
        <v>0</v>
      </c>
      <c r="L63" s="143">
        <f t="shared" si="19"/>
        <v>0</v>
      </c>
      <c r="M63" s="143">
        <f t="shared" si="19"/>
        <v>0</v>
      </c>
      <c r="N63" s="143">
        <f>SUM(L63+M63)</f>
        <v>0</v>
      </c>
      <c r="O63" s="143">
        <f t="shared" si="20"/>
        <v>0</v>
      </c>
      <c r="P63" s="143">
        <f t="shared" si="20"/>
        <v>0</v>
      </c>
      <c r="Q63" s="143">
        <f t="shared" si="25"/>
        <v>0</v>
      </c>
    </row>
    <row r="64" spans="1:17" ht="15.75">
      <c r="A64" s="17">
        <v>3200</v>
      </c>
      <c r="B64" s="101" t="s">
        <v>25</v>
      </c>
      <c r="C64" s="140">
        <f aca="true" t="shared" si="28" ref="C64:Q64">SUM(C65+C66+C67+C68)</f>
        <v>0</v>
      </c>
      <c r="D64" s="140">
        <f t="shared" si="28"/>
        <v>0</v>
      </c>
      <c r="E64" s="140">
        <f t="shared" si="28"/>
        <v>0</v>
      </c>
      <c r="F64" s="140">
        <f t="shared" si="28"/>
        <v>0</v>
      </c>
      <c r="G64" s="140">
        <f t="shared" si="28"/>
        <v>0</v>
      </c>
      <c r="H64" s="140">
        <f t="shared" si="28"/>
        <v>0</v>
      </c>
      <c r="I64" s="141">
        <f t="shared" si="28"/>
        <v>0</v>
      </c>
      <c r="J64" s="141">
        <f t="shared" si="28"/>
        <v>0</v>
      </c>
      <c r="K64" s="141">
        <f t="shared" si="28"/>
        <v>0</v>
      </c>
      <c r="L64" s="141">
        <f t="shared" si="28"/>
        <v>0</v>
      </c>
      <c r="M64" s="141">
        <f t="shared" si="28"/>
        <v>0</v>
      </c>
      <c r="N64" s="141">
        <f t="shared" si="28"/>
        <v>0</v>
      </c>
      <c r="O64" s="141">
        <f t="shared" si="28"/>
        <v>0</v>
      </c>
      <c r="P64" s="141">
        <f t="shared" si="28"/>
        <v>0</v>
      </c>
      <c r="Q64" s="141">
        <f t="shared" si="28"/>
        <v>0</v>
      </c>
    </row>
    <row r="65" spans="1:17" ht="30">
      <c r="A65" s="6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19"/>
        <v>0</v>
      </c>
      <c r="M65" s="143">
        <f t="shared" si="19"/>
        <v>0</v>
      </c>
      <c r="N65" s="143">
        <f>SUM(L65+M65)</f>
        <v>0</v>
      </c>
      <c r="O65" s="143">
        <f t="shared" si="20"/>
        <v>0</v>
      </c>
      <c r="P65" s="143">
        <f t="shared" si="20"/>
        <v>0</v>
      </c>
      <c r="Q65" s="143">
        <f>SUM(O65+P65)</f>
        <v>0</v>
      </c>
    </row>
    <row r="66" spans="1:17" ht="30">
      <c r="A66" s="6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19"/>
        <v>0</v>
      </c>
      <c r="M66" s="143">
        <f t="shared" si="19"/>
        <v>0</v>
      </c>
      <c r="N66" s="143">
        <f>SUM(L66+M66)</f>
        <v>0</v>
      </c>
      <c r="O66" s="143">
        <f t="shared" si="20"/>
        <v>0</v>
      </c>
      <c r="P66" s="143">
        <f t="shared" si="20"/>
        <v>0</v>
      </c>
      <c r="Q66" s="143">
        <f>SUM(O66+P66)</f>
        <v>0</v>
      </c>
    </row>
    <row r="67" spans="1:17" ht="30">
      <c r="A67" s="6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19"/>
        <v>0</v>
      </c>
      <c r="M67" s="143">
        <f t="shared" si="19"/>
        <v>0</v>
      </c>
      <c r="N67" s="143">
        <f>SUM(L67+M67)</f>
        <v>0</v>
      </c>
      <c r="O67" s="143">
        <f t="shared" si="20"/>
        <v>0</v>
      </c>
      <c r="P67" s="143">
        <f t="shared" si="20"/>
        <v>0</v>
      </c>
      <c r="Q67" s="143">
        <f>SUM(O67+P67)</f>
        <v>0</v>
      </c>
    </row>
    <row r="68" spans="1:17" ht="15.75">
      <c r="A68" s="6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19"/>
        <v>0</v>
      </c>
      <c r="M68" s="143">
        <f t="shared" si="19"/>
        <v>0</v>
      </c>
      <c r="N68" s="143">
        <f>SUM(L68+M68)</f>
        <v>0</v>
      </c>
      <c r="O68" s="143">
        <f t="shared" si="20"/>
        <v>0</v>
      </c>
      <c r="P68" s="143">
        <f t="shared" si="20"/>
        <v>0</v>
      </c>
      <c r="Q68" s="143">
        <f>SUM(O68+P68)</f>
        <v>0</v>
      </c>
    </row>
    <row r="69" spans="1:17" ht="15.75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</row>
    <row r="70" spans="12:17" ht="15.75">
      <c r="L70" s="28"/>
      <c r="M70" s="28"/>
      <c r="N70" s="28"/>
      <c r="O70" s="28"/>
      <c r="P70" s="28"/>
      <c r="Q70" s="28"/>
    </row>
    <row r="71" spans="2:17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  <c r="O71" s="29"/>
      <c r="P71" s="29"/>
      <c r="Q71" s="29"/>
    </row>
    <row r="72" spans="2:17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  <c r="O72" s="28"/>
      <c r="P72" s="28"/>
      <c r="Q72" s="28"/>
    </row>
    <row r="73" spans="2:17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  <c r="O73" s="28"/>
      <c r="P73" s="28"/>
      <c r="Q73" s="28"/>
    </row>
    <row r="74" spans="2:17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  <c r="O74" s="28"/>
      <c r="P74" s="28"/>
      <c r="Q74" s="28"/>
    </row>
    <row r="75" spans="3:17" ht="15.75">
      <c r="C75" s="32"/>
      <c r="D75" s="32"/>
      <c r="E75" s="32"/>
      <c r="F75" s="32"/>
      <c r="G75" s="32"/>
      <c r="H75" s="32"/>
      <c r="K75" s="93" t="s">
        <v>29</v>
      </c>
      <c r="L75" s="32"/>
      <c r="M75" s="32"/>
      <c r="N75" s="32"/>
      <c r="O75" s="28"/>
      <c r="P75" s="28"/>
      <c r="Q75" s="28"/>
    </row>
    <row r="76" spans="12:17" ht="15.75">
      <c r="L76" s="28"/>
      <c r="M76" s="28"/>
      <c r="N76" s="28"/>
      <c r="O76" s="28"/>
      <c r="P76" s="28"/>
      <c r="Q76" s="28"/>
    </row>
    <row r="77" spans="11:17" ht="15.75">
      <c r="K77" s="4"/>
      <c r="L77" s="29"/>
      <c r="M77" s="29"/>
      <c r="N77" s="29"/>
      <c r="O77" s="29"/>
      <c r="P77" s="29"/>
      <c r="Q77" s="29"/>
    </row>
    <row r="78" spans="12:17" ht="15.75">
      <c r="L78" s="29"/>
      <c r="M78" s="29"/>
      <c r="N78" s="29"/>
      <c r="O78" s="29"/>
      <c r="P78" s="29"/>
      <c r="Q78" s="29"/>
    </row>
    <row r="79" spans="12:17" ht="15.75">
      <c r="L79" s="28"/>
      <c r="M79" s="28"/>
      <c r="N79" s="28"/>
      <c r="O79" s="28"/>
      <c r="P79" s="28"/>
      <c r="Q79" s="28"/>
    </row>
    <row r="80" spans="12:17" ht="15.75">
      <c r="L80" s="28"/>
      <c r="M80" s="28"/>
      <c r="N80" s="28"/>
      <c r="O80" s="28"/>
      <c r="P80" s="28"/>
      <c r="Q80" s="28"/>
    </row>
    <row r="81" spans="1:17" ht="15.75">
      <c r="A81" s="15"/>
      <c r="B81" s="14"/>
      <c r="L81" s="28"/>
      <c r="M81" s="28"/>
      <c r="N81" s="28"/>
      <c r="O81" s="28"/>
      <c r="P81" s="28"/>
      <c r="Q81" s="28"/>
    </row>
    <row r="82" spans="1:17" ht="15.75">
      <c r="A82" s="15"/>
      <c r="B82" s="14"/>
      <c r="L82" s="28"/>
      <c r="M82" s="28"/>
      <c r="N82" s="28"/>
      <c r="O82" s="28"/>
      <c r="P82" s="28"/>
      <c r="Q82" s="28"/>
    </row>
    <row r="83" spans="1:17" ht="15.75">
      <c r="A83" s="1"/>
      <c r="B83"/>
      <c r="L83" s="28"/>
      <c r="M83" s="28"/>
      <c r="N83" s="28"/>
      <c r="O83" s="28"/>
      <c r="P83" s="28"/>
      <c r="Q83" s="28"/>
    </row>
    <row r="84" spans="1:17" ht="15.75">
      <c r="A84" s="1"/>
      <c r="B84"/>
      <c r="L84" s="28"/>
      <c r="M84" s="28"/>
      <c r="N84" s="28"/>
      <c r="O84" s="28"/>
      <c r="P84" s="28"/>
      <c r="Q84" s="28"/>
    </row>
    <row r="85" spans="1:17" ht="15.75">
      <c r="A85" s="1"/>
      <c r="B85"/>
      <c r="L85" s="28"/>
      <c r="M85" s="28"/>
      <c r="N85" s="28"/>
      <c r="O85" s="28"/>
      <c r="P85" s="28"/>
      <c r="Q85" s="28"/>
    </row>
    <row r="86" spans="1:17" ht="15.75">
      <c r="A86" s="1"/>
      <c r="B86"/>
      <c r="L86" s="28"/>
      <c r="M86" s="28"/>
      <c r="N86" s="28"/>
      <c r="O86" s="28"/>
      <c r="P86" s="28"/>
      <c r="Q86" s="28"/>
    </row>
    <row r="87" spans="1:17" ht="15.75">
      <c r="A87" s="15"/>
      <c r="B87" s="14"/>
      <c r="L87" s="28"/>
      <c r="M87" s="28"/>
      <c r="N87" s="28"/>
      <c r="O87" s="28"/>
      <c r="P87" s="28"/>
      <c r="Q87" s="28"/>
    </row>
    <row r="88" spans="1:17" ht="15.75">
      <c r="A88" s="1"/>
      <c r="B88"/>
      <c r="L88" s="28"/>
      <c r="M88" s="28"/>
      <c r="N88" s="28"/>
      <c r="O88" s="28"/>
      <c r="P88" s="28"/>
      <c r="Q88" s="28"/>
    </row>
    <row r="89" spans="1:17" ht="15.75">
      <c r="A89" s="1"/>
      <c r="B89"/>
      <c r="L89" s="28"/>
      <c r="M89" s="28"/>
      <c r="N89" s="28"/>
      <c r="O89" s="28"/>
      <c r="P89" s="28"/>
      <c r="Q89" s="28"/>
    </row>
    <row r="90" spans="1:17" ht="15.75">
      <c r="A90" s="1"/>
      <c r="B90"/>
      <c r="L90" s="28"/>
      <c r="M90" s="28"/>
      <c r="N90" s="28"/>
      <c r="O90" s="28"/>
      <c r="P90" s="28"/>
      <c r="Q90" s="28"/>
    </row>
    <row r="91" spans="1:17" ht="15.75">
      <c r="A91" s="1"/>
      <c r="B91"/>
      <c r="L91" s="28"/>
      <c r="M91" s="28"/>
      <c r="N91" s="28"/>
      <c r="O91" s="28"/>
      <c r="P91" s="28"/>
      <c r="Q91" s="28"/>
    </row>
    <row r="92" spans="1:17" ht="15.75">
      <c r="A92" s="1"/>
      <c r="B92"/>
      <c r="L92" s="29"/>
      <c r="M92" s="29"/>
      <c r="N92" s="29"/>
      <c r="O92" s="29"/>
      <c r="P92" s="29"/>
      <c r="Q92" s="29"/>
    </row>
    <row r="93" spans="1:17" ht="15.75">
      <c r="A93" s="1"/>
      <c r="B93"/>
      <c r="L93" s="28"/>
      <c r="M93" s="28"/>
      <c r="N93" s="28"/>
      <c r="O93" s="28"/>
      <c r="P93" s="28"/>
      <c r="Q93" s="28"/>
    </row>
    <row r="94" spans="1:17" ht="15.75">
      <c r="A94" s="1"/>
      <c r="B94"/>
      <c r="L94" s="28"/>
      <c r="M94" s="28"/>
      <c r="N94" s="28"/>
      <c r="O94" s="28"/>
      <c r="P94" s="28"/>
      <c r="Q94" s="28"/>
    </row>
    <row r="95" spans="1:17" ht="15.75">
      <c r="A95" s="1"/>
      <c r="B95"/>
      <c r="L95" s="28"/>
      <c r="M95" s="28"/>
      <c r="N95" s="28"/>
      <c r="O95" s="28"/>
      <c r="P95" s="28"/>
      <c r="Q95" s="28"/>
    </row>
    <row r="96" spans="1:17" ht="15.75">
      <c r="A96" s="1"/>
      <c r="B96"/>
      <c r="L96" s="28"/>
      <c r="M96" s="28"/>
      <c r="N96" s="28"/>
      <c r="O96" s="28"/>
      <c r="P96" s="28"/>
      <c r="Q96" s="28"/>
    </row>
    <row r="97" spans="1:2" ht="15.75">
      <c r="A97" s="1"/>
      <c r="B97"/>
    </row>
    <row r="98" spans="1:2" ht="15.75">
      <c r="A98" s="1"/>
      <c r="B98"/>
    </row>
    <row r="99" spans="1:2" ht="15.75">
      <c r="A99" s="1"/>
      <c r="B99"/>
    </row>
    <row r="100" spans="1:2" ht="15.75">
      <c r="A100" s="1"/>
      <c r="B100"/>
    </row>
    <row r="101" spans="1:2" ht="15.75">
      <c r="A101" s="1"/>
      <c r="B101"/>
    </row>
    <row r="102" spans="1:2" ht="15.75">
      <c r="A102" s="1"/>
      <c r="B102"/>
    </row>
    <row r="103" spans="1:2" ht="15.75">
      <c r="A103" s="15"/>
      <c r="B103" s="14"/>
    </row>
    <row r="104" spans="1:2" ht="15.75">
      <c r="A104" s="1"/>
      <c r="B104"/>
    </row>
    <row r="105" spans="1:2" ht="15.75">
      <c r="A105" s="1"/>
      <c r="B105"/>
    </row>
    <row r="106" spans="1:2" ht="15.75">
      <c r="A106" s="15"/>
      <c r="B106" s="14"/>
    </row>
    <row r="107" spans="1:2" ht="15.75">
      <c r="A107" s="1"/>
      <c r="B107"/>
    </row>
    <row r="108" spans="1:2" ht="15.75">
      <c r="A108" s="1"/>
      <c r="B108"/>
    </row>
    <row r="109" spans="1:2" ht="15.75">
      <c r="A109" s="1"/>
      <c r="B109"/>
    </row>
    <row r="110" spans="1:2" ht="15.75">
      <c r="A110" s="15"/>
      <c r="B110" s="14"/>
    </row>
    <row r="111" spans="1:2" ht="15.75">
      <c r="A111" s="1"/>
      <c r="B111"/>
    </row>
    <row r="112" spans="1:2" ht="15.75">
      <c r="A112" s="1"/>
      <c r="B112"/>
    </row>
    <row r="113" spans="1:2" ht="15.75">
      <c r="A113" s="1"/>
      <c r="B113"/>
    </row>
    <row r="114" spans="1:2" ht="15.75">
      <c r="A114" s="15"/>
      <c r="B114" s="14"/>
    </row>
    <row r="115" spans="1:2" ht="15.75">
      <c r="A115" s="15"/>
      <c r="B115" s="14"/>
    </row>
    <row r="116" spans="1:2" ht="15.75">
      <c r="A116" s="15"/>
      <c r="B116" s="14"/>
    </row>
    <row r="117" spans="1:2" ht="15.75">
      <c r="A117" s="15"/>
      <c r="B117" s="14"/>
    </row>
    <row r="118" spans="1:2" ht="15.75">
      <c r="A118" s="1"/>
      <c r="B118"/>
    </row>
    <row r="119" spans="1:2" ht="15.75">
      <c r="A119" s="1"/>
      <c r="B119"/>
    </row>
    <row r="120" spans="1:2" ht="15.75">
      <c r="A120" s="1"/>
      <c r="B120"/>
    </row>
    <row r="121" spans="1:2" ht="15.75">
      <c r="A121" s="1"/>
      <c r="B121"/>
    </row>
    <row r="122" spans="1:2" ht="15.75">
      <c r="A122" s="1"/>
      <c r="B122"/>
    </row>
    <row r="123" spans="1:2" ht="15.75">
      <c r="A123" s="1"/>
      <c r="B123"/>
    </row>
    <row r="124" spans="1:2" ht="15.75">
      <c r="A124" s="1"/>
      <c r="B124"/>
    </row>
    <row r="125" spans="1:2" ht="15.75">
      <c r="A125" s="1"/>
      <c r="B125"/>
    </row>
    <row r="126" spans="1:2" ht="15.75">
      <c r="A126" s="1"/>
      <c r="B126"/>
    </row>
    <row r="127" spans="1:2" ht="15.75">
      <c r="A127" s="1"/>
      <c r="B127"/>
    </row>
    <row r="128" spans="1:2" ht="15.75">
      <c r="A128" s="1"/>
      <c r="B128"/>
    </row>
    <row r="129" spans="1:2" ht="15.75">
      <c r="A129" s="1"/>
      <c r="B129"/>
    </row>
    <row r="130" spans="1:2" ht="15.75">
      <c r="A130" s="1"/>
      <c r="B130"/>
    </row>
    <row r="131" spans="1:2" ht="15.75">
      <c r="A131" s="15"/>
      <c r="B131" s="14"/>
    </row>
    <row r="132" spans="1:2" ht="15.75">
      <c r="A132" s="1"/>
      <c r="B132"/>
    </row>
    <row r="133" spans="1:2" ht="15.75">
      <c r="A133" s="1"/>
      <c r="B133"/>
    </row>
    <row r="134" spans="1:2" ht="15.75">
      <c r="A134" s="1"/>
      <c r="B134"/>
    </row>
    <row r="135" spans="1:2" ht="15.75">
      <c r="A135" s="1"/>
      <c r="B135"/>
    </row>
    <row r="136" ht="15.75">
      <c r="A136" s="1"/>
    </row>
  </sheetData>
  <sheetProtection/>
  <mergeCells count="23">
    <mergeCell ref="M2:Q2"/>
    <mergeCell ref="O8:Q9"/>
    <mergeCell ref="C8:E9"/>
    <mergeCell ref="F8:H9"/>
    <mergeCell ref="I8:K9"/>
    <mergeCell ref="D10:D11"/>
    <mergeCell ref="G10:G11"/>
    <mergeCell ref="A8:A11"/>
    <mergeCell ref="B8:B11"/>
    <mergeCell ref="E10:E11"/>
    <mergeCell ref="H10:H11"/>
    <mergeCell ref="K10:K11"/>
    <mergeCell ref="I10:I11"/>
    <mergeCell ref="Q10:Q11"/>
    <mergeCell ref="L8:N9"/>
    <mergeCell ref="N10:N11"/>
    <mergeCell ref="C10:C11"/>
    <mergeCell ref="F10:F11"/>
    <mergeCell ref="J10:J11"/>
    <mergeCell ref="M10:M11"/>
    <mergeCell ref="P10:P11"/>
    <mergeCell ref="L10:L11"/>
    <mergeCell ref="O10:O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2">
      <selection activeCell="D2" sqref="D2:E2"/>
    </sheetView>
  </sheetViews>
  <sheetFormatPr defaultColWidth="9.140625" defaultRowHeight="12.75"/>
  <cols>
    <col min="1" max="1" width="7.00390625" style="128" customWidth="1"/>
    <col min="2" max="2" width="41.140625" style="3" customWidth="1"/>
    <col min="3" max="3" width="11.421875" style="3" bestFit="1" customWidth="1"/>
    <col min="4" max="4" width="9.8515625" style="3" customWidth="1"/>
    <col min="5" max="5" width="11.421875" style="3" bestFit="1" customWidth="1"/>
    <col min="6" max="6" width="10.7109375" style="3" customWidth="1"/>
    <col min="7" max="7" width="9.8515625" style="3" customWidth="1"/>
    <col min="8" max="8" width="10.7109375" style="3" customWidth="1"/>
    <col min="9" max="11" width="10.7109375" style="3" hidden="1" customWidth="1"/>
    <col min="12" max="12" width="11.00390625" style="3" customWidth="1"/>
    <col min="13" max="13" width="9.8515625" style="3" customWidth="1"/>
    <col min="14" max="14" width="11.421875" style="3" customWidth="1"/>
    <col min="15" max="15" width="11.00390625" style="3" customWidth="1"/>
    <col min="16" max="16" width="9.57421875" style="3" bestFit="1" customWidth="1"/>
    <col min="17" max="17" width="10.140625" style="3" customWidth="1"/>
    <col min="18" max="18" width="11.00390625" style="3" customWidth="1"/>
    <col min="19" max="19" width="9.57421875" style="3" customWidth="1"/>
    <col min="20" max="20" width="11.00390625" style="3" customWidth="1"/>
    <col min="21" max="23" width="0" style="3" hidden="1" customWidth="1"/>
    <col min="24" max="16384" width="9.140625" style="3" customWidth="1"/>
  </cols>
  <sheetData>
    <row r="1" ht="15.75">
      <c r="P1" s="3" t="s">
        <v>31</v>
      </c>
    </row>
    <row r="2" spans="16:20" ht="30.75" customHeight="1">
      <c r="P2" s="167" t="s">
        <v>86</v>
      </c>
      <c r="Q2" s="167"/>
      <c r="R2" s="167"/>
      <c r="S2" s="167"/>
      <c r="T2" s="167"/>
    </row>
    <row r="3" spans="16:17" ht="15.75">
      <c r="P3" s="8" t="s">
        <v>93</v>
      </c>
      <c r="Q3" s="8"/>
    </row>
    <row r="4" ht="15.75" hidden="1"/>
    <row r="5" ht="15.75">
      <c r="C5" s="7" t="s">
        <v>124</v>
      </c>
    </row>
    <row r="6" spans="3:7" ht="20.25" customHeight="1" hidden="1">
      <c r="C6" s="12"/>
      <c r="D6" s="12"/>
      <c r="E6" s="12"/>
      <c r="F6" s="12"/>
      <c r="G6" s="12"/>
    </row>
    <row r="7" spans="3:12" ht="15.75">
      <c r="C7" s="12"/>
      <c r="D7" s="12"/>
      <c r="E7" s="12"/>
      <c r="F7" s="12"/>
      <c r="G7" s="12"/>
      <c r="L7" s="3" t="s">
        <v>1</v>
      </c>
    </row>
    <row r="8" spans="1:23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112</v>
      </c>
      <c r="M8" s="158"/>
      <c r="N8" s="159"/>
      <c r="O8" s="157" t="s">
        <v>87</v>
      </c>
      <c r="P8" s="158"/>
      <c r="Q8" s="159"/>
      <c r="R8" s="157" t="s">
        <v>97</v>
      </c>
      <c r="S8" s="158"/>
      <c r="T8" s="159"/>
      <c r="U8" s="183">
        <v>2016</v>
      </c>
      <c r="V8" s="183">
        <v>2017</v>
      </c>
      <c r="W8" s="183">
        <v>2018</v>
      </c>
    </row>
    <row r="9" spans="1:23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60"/>
      <c r="S9" s="161"/>
      <c r="T9" s="162"/>
      <c r="U9" s="184"/>
      <c r="V9" s="184"/>
      <c r="W9" s="184"/>
    </row>
    <row r="10" spans="1:23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1" t="s">
        <v>2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105</v>
      </c>
      <c r="S10" s="178" t="s">
        <v>98</v>
      </c>
      <c r="T10" s="170" t="s">
        <v>3</v>
      </c>
      <c r="U10" s="163" t="s">
        <v>113</v>
      </c>
      <c r="V10" s="163" t="s">
        <v>113</v>
      </c>
      <c r="W10" s="163" t="s">
        <v>113</v>
      </c>
    </row>
    <row r="11" spans="1:23" s="2" customFormat="1" ht="114" customHeight="1">
      <c r="A11" s="164"/>
      <c r="B11" s="164"/>
      <c r="C11" s="180"/>
      <c r="D11" s="182"/>
      <c r="E11" s="181"/>
      <c r="F11" s="180"/>
      <c r="G11" s="182"/>
      <c r="H11" s="181"/>
      <c r="I11" s="11" t="s">
        <v>4</v>
      </c>
      <c r="J11" s="182"/>
      <c r="K11" s="170"/>
      <c r="L11" s="180"/>
      <c r="M11" s="182"/>
      <c r="N11" s="170"/>
      <c r="O11" s="180"/>
      <c r="P11" s="182"/>
      <c r="Q11" s="170"/>
      <c r="R11" s="180"/>
      <c r="S11" s="182"/>
      <c r="T11" s="170"/>
      <c r="U11" s="164"/>
      <c r="V11" s="164"/>
      <c r="W11" s="164"/>
    </row>
    <row r="12" spans="1:23" ht="15.75">
      <c r="A12" s="132" t="s">
        <v>30</v>
      </c>
      <c r="B12" s="96" t="s">
        <v>32</v>
      </c>
      <c r="C12" s="140">
        <f>SUM(C14+C49)</f>
        <v>106723.49239999999</v>
      </c>
      <c r="D12" s="140">
        <f>SUM(D14+D49)</f>
        <v>0</v>
      </c>
      <c r="E12" s="140">
        <f>SUM(E14+E49)</f>
        <v>106723.49239999999</v>
      </c>
      <c r="F12" s="140">
        <f aca="true" t="shared" si="0" ref="F12:T12">SUM(F14+F49)</f>
        <v>73874.477</v>
      </c>
      <c r="G12" s="140">
        <f t="shared" si="0"/>
        <v>0</v>
      </c>
      <c r="H12" s="140">
        <f t="shared" si="0"/>
        <v>73874.477</v>
      </c>
      <c r="I12" s="141">
        <f t="shared" si="0"/>
        <v>2398.580604</v>
      </c>
      <c r="J12" s="141">
        <f t="shared" si="0"/>
        <v>0</v>
      </c>
      <c r="K12" s="141">
        <f t="shared" si="0"/>
        <v>2398.580604</v>
      </c>
      <c r="L12" s="141">
        <f t="shared" si="0"/>
        <v>167884.744</v>
      </c>
      <c r="M12" s="141">
        <f t="shared" si="0"/>
        <v>0</v>
      </c>
      <c r="N12" s="141">
        <f t="shared" si="0"/>
        <v>167884.744</v>
      </c>
      <c r="O12" s="141">
        <f t="shared" si="0"/>
        <v>185030.569</v>
      </c>
      <c r="P12" s="141">
        <f>SUM(P14+P49)</f>
        <v>0</v>
      </c>
      <c r="Q12" s="141">
        <f t="shared" si="0"/>
        <v>185030.569</v>
      </c>
      <c r="R12" s="116">
        <f t="shared" si="0"/>
        <v>201240.57199999996</v>
      </c>
      <c r="S12" s="116">
        <f t="shared" si="0"/>
        <v>0</v>
      </c>
      <c r="T12" s="116">
        <f t="shared" si="0"/>
        <v>201240.57199999996</v>
      </c>
      <c r="U12" s="102" t="e">
        <f>SUM(U14+U49)</f>
        <v>#REF!</v>
      </c>
      <c r="V12" s="22" t="e">
        <f>SUM(V14+V49)</f>
        <v>#REF!</v>
      </c>
      <c r="W12" s="22" t="e">
        <f>SUM(W14+W49)</f>
        <v>#REF!</v>
      </c>
    </row>
    <row r="13" spans="1:23" ht="15.75">
      <c r="A13" s="133"/>
      <c r="B13" s="97" t="s">
        <v>0</v>
      </c>
      <c r="C13" s="145"/>
      <c r="D13" s="145"/>
      <c r="E13" s="145"/>
      <c r="F13" s="145"/>
      <c r="G13" s="145"/>
      <c r="H13" s="145"/>
      <c r="I13" s="147"/>
      <c r="J13" s="143"/>
      <c r="K13" s="146"/>
      <c r="L13" s="148"/>
      <c r="M13" s="148"/>
      <c r="N13" s="148"/>
      <c r="O13" s="148"/>
      <c r="P13" s="148"/>
      <c r="Q13" s="148"/>
      <c r="R13" s="127"/>
      <c r="S13" s="127"/>
      <c r="T13" s="126"/>
      <c r="U13" s="103"/>
      <c r="V13" s="25"/>
      <c r="W13" s="25"/>
    </row>
    <row r="14" spans="1:23" s="7" customFormat="1" ht="15.75">
      <c r="A14" s="134">
        <v>2000</v>
      </c>
      <c r="B14" s="98" t="s">
        <v>5</v>
      </c>
      <c r="C14" s="140">
        <f aca="true" t="shared" si="1" ref="C14:T14">SUM(C15+C20+C36+C39+C43+C47+C48)</f>
        <v>106723.49239999999</v>
      </c>
      <c r="D14" s="140">
        <f t="shared" si="1"/>
        <v>0</v>
      </c>
      <c r="E14" s="140">
        <f t="shared" si="1"/>
        <v>106723.49239999999</v>
      </c>
      <c r="F14" s="140">
        <f t="shared" si="1"/>
        <v>73874.477</v>
      </c>
      <c r="G14" s="140">
        <f t="shared" si="1"/>
        <v>0</v>
      </c>
      <c r="H14" s="140">
        <f t="shared" si="1"/>
        <v>73874.477</v>
      </c>
      <c r="I14" s="141">
        <f t="shared" si="1"/>
        <v>2398.580604</v>
      </c>
      <c r="J14" s="141">
        <f t="shared" si="1"/>
        <v>0</v>
      </c>
      <c r="K14" s="141">
        <f t="shared" si="1"/>
        <v>2398.580604</v>
      </c>
      <c r="L14" s="141">
        <f t="shared" si="1"/>
        <v>167884.744</v>
      </c>
      <c r="M14" s="141">
        <f t="shared" si="1"/>
        <v>0</v>
      </c>
      <c r="N14" s="141">
        <f t="shared" si="1"/>
        <v>167884.744</v>
      </c>
      <c r="O14" s="141">
        <f t="shared" si="1"/>
        <v>185030.569</v>
      </c>
      <c r="P14" s="141">
        <f>SUM(P15+P20+P36+P39+P43+P47+P48)</f>
        <v>0</v>
      </c>
      <c r="Q14" s="141">
        <f t="shared" si="1"/>
        <v>185030.569</v>
      </c>
      <c r="R14" s="116">
        <f t="shared" si="1"/>
        <v>201240.57199999996</v>
      </c>
      <c r="S14" s="116">
        <f t="shared" si="1"/>
        <v>0</v>
      </c>
      <c r="T14" s="116">
        <f t="shared" si="1"/>
        <v>201240.57199999996</v>
      </c>
      <c r="U14" s="104" t="e">
        <f>SUM(U15+U20+U36+U39+U43+U47+U48)</f>
        <v>#REF!</v>
      </c>
      <c r="V14" s="26" t="e">
        <f>SUM(V15+V20+V36+V39+V43+V47+V48)</f>
        <v>#REF!</v>
      </c>
      <c r="W14" s="26" t="e">
        <f>SUM(W15+W20+W36+W39+W43+W47+W48)</f>
        <v>#REF!</v>
      </c>
    </row>
    <row r="15" spans="1:23" s="9" customFormat="1" ht="15.75">
      <c r="A15" s="134">
        <v>2100</v>
      </c>
      <c r="B15" s="98" t="s">
        <v>33</v>
      </c>
      <c r="C15" s="140">
        <f aca="true" t="shared" si="2" ref="C15:T15">SUM(C16+C19)</f>
        <v>80588.78099999999</v>
      </c>
      <c r="D15" s="140">
        <f t="shared" si="2"/>
        <v>0</v>
      </c>
      <c r="E15" s="140">
        <f t="shared" si="2"/>
        <v>80588.78099999999</v>
      </c>
      <c r="F15" s="140">
        <f t="shared" si="2"/>
        <v>41752.216</v>
      </c>
      <c r="G15" s="140">
        <f t="shared" si="2"/>
        <v>0</v>
      </c>
      <c r="H15" s="140">
        <f t="shared" si="2"/>
        <v>41752.216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120669.391</v>
      </c>
      <c r="M15" s="141">
        <f t="shared" si="2"/>
        <v>0</v>
      </c>
      <c r="N15" s="141">
        <f t="shared" si="2"/>
        <v>120669.391</v>
      </c>
      <c r="O15" s="141">
        <f t="shared" si="2"/>
        <v>134654.04499999998</v>
      </c>
      <c r="P15" s="141">
        <f>SUM(P16+P19)</f>
        <v>0</v>
      </c>
      <c r="Q15" s="141">
        <f t="shared" si="2"/>
        <v>134654.04499999998</v>
      </c>
      <c r="R15" s="116">
        <f t="shared" si="2"/>
        <v>148054.84399999998</v>
      </c>
      <c r="S15" s="116">
        <f t="shared" si="2"/>
        <v>0</v>
      </c>
      <c r="T15" s="116">
        <f t="shared" si="2"/>
        <v>148054.84399999998</v>
      </c>
      <c r="U15" s="104" t="e">
        <f>SUM(U16+U19)</f>
        <v>#REF!</v>
      </c>
      <c r="V15" s="26" t="e">
        <f>SUM(V16+V19)</f>
        <v>#REF!</v>
      </c>
      <c r="W15" s="26" t="e">
        <f>SUM(W16+W19)</f>
        <v>#REF!</v>
      </c>
    </row>
    <row r="16" spans="1:23" s="10" customFormat="1" ht="15.75">
      <c r="A16" s="135">
        <v>2110</v>
      </c>
      <c r="B16" s="99" t="s">
        <v>34</v>
      </c>
      <c r="C16" s="142">
        <f aca="true" t="shared" si="3" ref="C16:T16">SUM(C17+C18)</f>
        <v>59109.104</v>
      </c>
      <c r="D16" s="142">
        <f t="shared" si="3"/>
        <v>0</v>
      </c>
      <c r="E16" s="142">
        <f t="shared" si="3"/>
        <v>59109.104</v>
      </c>
      <c r="F16" s="142">
        <f t="shared" si="3"/>
        <v>30460.368</v>
      </c>
      <c r="G16" s="142">
        <f t="shared" si="3"/>
        <v>0</v>
      </c>
      <c r="H16" s="142">
        <f t="shared" si="3"/>
        <v>30460.368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88532.2</v>
      </c>
      <c r="M16" s="143">
        <f t="shared" si="3"/>
        <v>0</v>
      </c>
      <c r="N16" s="143">
        <f t="shared" si="3"/>
        <v>88532.2</v>
      </c>
      <c r="O16" s="143">
        <f t="shared" si="3"/>
        <v>98792.402</v>
      </c>
      <c r="P16" s="143">
        <f>SUM(P17+P18)</f>
        <v>0</v>
      </c>
      <c r="Q16" s="143">
        <f t="shared" si="3"/>
        <v>98792.402</v>
      </c>
      <c r="R16" s="124">
        <f>SUM('070101'!O16+'070201'!O16+'070202'!O16+'070401'!O16+'070802'!O16+'070803'!O16+'070804'!O16+'070806'!O16+'070808'!O16)</f>
        <v>108624.24199999998</v>
      </c>
      <c r="S16" s="124">
        <f t="shared" si="3"/>
        <v>0</v>
      </c>
      <c r="T16" s="124">
        <f t="shared" si="3"/>
        <v>108624.24199999998</v>
      </c>
      <c r="U16" s="103" t="e">
        <f>SUM(U17+U18)</f>
        <v>#REF!</v>
      </c>
      <c r="V16" s="25" t="e">
        <f>SUM(V17+V18)</f>
        <v>#REF!</v>
      </c>
      <c r="W16" s="25" t="e">
        <f>SUM(W17+W18)</f>
        <v>#REF!</v>
      </c>
    </row>
    <row r="17" spans="1:23" ht="15.75">
      <c r="A17" s="135">
        <v>2111</v>
      </c>
      <c r="B17" s="99" t="s">
        <v>6</v>
      </c>
      <c r="C17" s="142">
        <f>SUM('070101'!C17+'070201'!C17+'070202'!C17+'070401'!C17+'070802'!C17+'070803'!C17+'070804'!C17+'070806'!C17+'070808'!C17)</f>
        <v>59109.104</v>
      </c>
      <c r="D17" s="142">
        <f>SUM('070101'!D17+'070201'!D17+'070202'!D17+'070401'!D17+'070802'!D17+'070803'!D17+'070804'!D17+'070806'!D17+'070808'!D17)</f>
        <v>0</v>
      </c>
      <c r="E17" s="142">
        <f>SUM(C17+D17)</f>
        <v>59109.104</v>
      </c>
      <c r="F17" s="142">
        <f>SUM('070101'!F17+'070201'!F17+'070202'!F17+'070401'!F17+'070802'!F17+'070803'!F17+'070804'!F17+'070806'!F17+'070808'!F17)</f>
        <v>30460.368</v>
      </c>
      <c r="G17" s="142">
        <f>SUM('070101'!G17+'070201'!G17+'070202'!G17+'070401'!G17+'070802'!G17+'070803'!G17+'070804'!G17+'070806'!G17+'070808'!G17)</f>
        <v>0</v>
      </c>
      <c r="H17" s="142">
        <f>SUM(F17+G17)</f>
        <v>30460.368</v>
      </c>
      <c r="I17" s="143"/>
      <c r="J17" s="143"/>
      <c r="K17" s="143">
        <f>SUM(I17+J17)</f>
        <v>0</v>
      </c>
      <c r="L17" s="143">
        <f>SUM('070101'!I17+'070201'!I17+'070202'!I17+'070401'!I17+'070802'!I17+'070803'!I17+'070804'!I17+'070806'!I17+'070808'!I17)</f>
        <v>88532.2</v>
      </c>
      <c r="M17" s="143">
        <f>SUM('070101'!J17+'070201'!J17+'070202'!J17+'070401'!J17+'070802'!J17+'070803'!J17+'070804'!J17+'070806'!J17+'070808'!J17)</f>
        <v>0</v>
      </c>
      <c r="N17" s="143">
        <f>SUM(L17+M17)</f>
        <v>88532.2</v>
      </c>
      <c r="O17" s="143">
        <f>SUM('070101'!L17+'070201'!L17+'070202'!L17+'070401'!L17+'070802'!L17+'070803'!L17+'070804'!L17+'070806'!L17+'070808'!L17)</f>
        <v>98792.402</v>
      </c>
      <c r="P17" s="143">
        <f>SUM('070101'!M17+'070201'!M17+'070202'!M17+'070401'!M17+'070802'!M17+'070803'!M17+'070804'!M17+'070806'!M17+'070808'!M17)</f>
        <v>0</v>
      </c>
      <c r="Q17" s="143">
        <f>SUM(O17+P17)</f>
        <v>98792.402</v>
      </c>
      <c r="R17" s="124">
        <f>SUM('070101'!O17+'070201'!O17+'070202'!O17+'070401'!O17+'070802'!O17+'070803'!O17+'070804'!O17+'070806'!O17+'070808'!O17)</f>
        <v>108624.24199999998</v>
      </c>
      <c r="S17" s="124">
        <f>SUM('070101'!P17+'070201'!P17+'070202'!P17+'070401'!P17+'070802'!P17+'070803'!P17+'070804'!P17+'070806'!P17+'070808'!P17)</f>
        <v>0</v>
      </c>
      <c r="T17" s="124">
        <f>SUM(R17+S17)</f>
        <v>108624.24199999998</v>
      </c>
      <c r="U17" s="103" t="e">
        <f>'070101'!R17+'070201'!R17+'070202'!R17+'070401'!R17+'070802'!R17+'070803'!#REF!+'070804'!#REF!+'070806'!#REF!</f>
        <v>#REF!</v>
      </c>
      <c r="V17" s="25" t="e">
        <f>'070101'!S17+'070201'!S17+'070202'!S17+'070401'!S17+'070802'!S17+'070803'!#REF!+'070804'!#REF!+'070806'!#REF!</f>
        <v>#REF!</v>
      </c>
      <c r="W17" s="25" t="e">
        <f>'070101'!T17+'070201'!T17+'070202'!T17+'070401'!T17+'070802'!T17+'070803'!#REF!+'070804'!#REF!+'070806'!#REF!</f>
        <v>#REF!</v>
      </c>
    </row>
    <row r="18" spans="1:23" s="10" customFormat="1" ht="15.75">
      <c r="A18" s="135">
        <v>2112</v>
      </c>
      <c r="B18" s="99" t="s">
        <v>35</v>
      </c>
      <c r="C18" s="142">
        <f>SUM('070101'!C18+'070201'!C18+'070202'!C18+'070401'!C18+'070802'!C18+'070803'!C18+'070804'!C18+'070806'!C18+'070808'!C18)</f>
        <v>0</v>
      </c>
      <c r="D18" s="142">
        <f>SUM('070101'!D18+'070201'!D18+'070202'!D18+'070401'!D18+'070802'!D18+'070803'!D18+'070804'!D18+'070806'!D18+'070808'!D18)</f>
        <v>0</v>
      </c>
      <c r="E18" s="142">
        <f>SUM(C18+D18)</f>
        <v>0</v>
      </c>
      <c r="F18" s="142">
        <f>SUM('070101'!F18+'070201'!F18+'070202'!F18+'070401'!F18+'070802'!F18+'070803'!F18+'070804'!F18+'070806'!F18+'070808'!F18)</f>
        <v>0</v>
      </c>
      <c r="G18" s="142">
        <f>SUM('070101'!G18+'070201'!G18+'070202'!G18+'070401'!G18+'070802'!G18+'070803'!G18+'070804'!G18+'070806'!G18+'070808'!G18)</f>
        <v>0</v>
      </c>
      <c r="H18" s="142">
        <f>SUM(F18+G18)</f>
        <v>0</v>
      </c>
      <c r="I18" s="143"/>
      <c r="J18" s="143"/>
      <c r="K18" s="143">
        <f>SUM(I18+J18)</f>
        <v>0</v>
      </c>
      <c r="L18" s="143">
        <f>SUM('070101'!I18+'070201'!I18+'070202'!I18+'070401'!I18+'070802'!I18+'070803'!I18+'070804'!I18+'070806'!I18+'070808'!I18)</f>
        <v>0</v>
      </c>
      <c r="M18" s="143">
        <f>SUM('070101'!J18+'070201'!J18+'070202'!J18+'070401'!J18+'070802'!J18+'070803'!J18+'070804'!J18+'070806'!J18+'070808'!J18)</f>
        <v>0</v>
      </c>
      <c r="N18" s="143">
        <f>SUM(L18+M18)</f>
        <v>0</v>
      </c>
      <c r="O18" s="143">
        <f>SUM('070101'!L18+'070201'!L18+'070202'!L18+'070401'!L18+'070802'!L18+'070803'!L18+'070804'!L18+'070806'!L18+'070808'!L18)</f>
        <v>0</v>
      </c>
      <c r="P18" s="143">
        <f>SUM('070101'!M18+'070201'!M18+'070202'!M18+'070401'!M18+'070802'!M18+'070803'!M18+'070804'!M18+'070806'!M18+'070808'!M18)</f>
        <v>0</v>
      </c>
      <c r="Q18" s="143">
        <f>SUM(O18+P18)</f>
        <v>0</v>
      </c>
      <c r="R18" s="124">
        <f>SUM('070101'!O18+'070201'!O18+'070202'!O18+'070401'!O18+'070802'!O18+'070803'!O18+'070804'!O18+'070806'!O18+'070808'!O18)</f>
        <v>0</v>
      </c>
      <c r="S18" s="124">
        <f>SUM('070101'!P18+'070201'!P18+'070202'!P18+'070401'!P18+'070802'!P18+'070803'!P18+'070804'!P18+'070806'!P18+'070808'!P18)</f>
        <v>0</v>
      </c>
      <c r="T18" s="124">
        <f>SUM(R18+S18)</f>
        <v>0</v>
      </c>
      <c r="U18" s="105"/>
      <c r="V18" s="81"/>
      <c r="W18" s="81"/>
    </row>
    <row r="19" spans="1:23" s="10" customFormat="1" ht="15.75">
      <c r="A19" s="135">
        <v>2120</v>
      </c>
      <c r="B19" s="99" t="s">
        <v>36</v>
      </c>
      <c r="C19" s="142">
        <f>SUM('070101'!C19+'070201'!C19+'070202'!C19+'070401'!C19+'070802'!C19+'070803'!C19+'070804'!C19+'070806'!C19+'070808'!C19)</f>
        <v>21479.676999999996</v>
      </c>
      <c r="D19" s="142">
        <f>SUM('070101'!D19+'070201'!D19+'070202'!D19+'070401'!D19+'070802'!D19+'070803'!D19+'070804'!D19+'070806'!D19+'070808'!D19)</f>
        <v>0</v>
      </c>
      <c r="E19" s="142">
        <f>SUM(C19+D19)</f>
        <v>21479.676999999996</v>
      </c>
      <c r="F19" s="142">
        <f>SUM('070101'!F19+'070201'!F19+'070202'!F19+'070401'!F19+'070802'!F19+'070803'!F19+'070804'!F19+'070806'!F19+'070808'!F19)</f>
        <v>11291.848</v>
      </c>
      <c r="G19" s="142">
        <f>SUM('070101'!G19+'070201'!G19+'070202'!G19+'070401'!G19+'070802'!G19+'070803'!G19+'070804'!G19+'070806'!G19+'070808'!G19)</f>
        <v>0</v>
      </c>
      <c r="H19" s="142">
        <f>SUM(F19+G19)</f>
        <v>11291.848</v>
      </c>
      <c r="I19" s="143"/>
      <c r="J19" s="143"/>
      <c r="K19" s="143">
        <f>SUM(I19+J19)</f>
        <v>0</v>
      </c>
      <c r="L19" s="143">
        <f>SUM('070101'!I19+'070201'!I19+'070202'!I19+'070401'!I19+'070802'!I19+'070803'!I19+'070804'!I19+'070806'!I19+'070808'!I19)</f>
        <v>32137.191000000003</v>
      </c>
      <c r="M19" s="143">
        <f>SUM('070101'!J19+'070201'!J19+'070202'!J19+'070401'!J19+'070802'!J19+'070803'!J19+'070804'!J19+'070806'!J19+'070808'!J19)</f>
        <v>0</v>
      </c>
      <c r="N19" s="143">
        <f>SUM(L19+M19)</f>
        <v>32137.191000000003</v>
      </c>
      <c r="O19" s="143">
        <f>SUM('070101'!L19+'070201'!L19+'070202'!L19+'070401'!L19+'070802'!L19+'070803'!L19+'070804'!L19+'070806'!L19+'070808'!L19)</f>
        <v>35861.643</v>
      </c>
      <c r="P19" s="143">
        <f>SUM('070101'!M19+'070201'!M19+'070202'!M19+'070401'!M19+'070802'!M19+'070803'!M19+'070804'!M19+'070806'!M19+'070808'!M19)</f>
        <v>0</v>
      </c>
      <c r="Q19" s="143">
        <f>SUM(O19+P19)</f>
        <v>35861.643</v>
      </c>
      <c r="R19" s="124">
        <f>SUM('070101'!O19+'070201'!O19+'070202'!O19+'070401'!O19+'070802'!O19+'070803'!O19+'070804'!O19+'070806'!O19+'070808'!O19)</f>
        <v>39430.602</v>
      </c>
      <c r="S19" s="124">
        <f>SUM('070101'!P19+'070201'!P19+'070202'!P19+'070401'!P19+'070802'!P19+'070803'!P19+'070804'!P19+'070806'!P19+'070808'!P19)</f>
        <v>0</v>
      </c>
      <c r="T19" s="124">
        <f>SUM(R19+S19)</f>
        <v>39430.602</v>
      </c>
      <c r="U19" s="103" t="e">
        <f>'070101'!R19+'070201'!R19+'070202'!R19+'070401'!R19+'070802'!R19+'070803'!#REF!+'070804'!#REF!+'070806'!#REF!</f>
        <v>#REF!</v>
      </c>
      <c r="V19" s="25" t="e">
        <f>'070101'!S19+'070201'!S19+'070202'!S19+'070401'!S19+'070802'!S19+'070803'!#REF!+'070804'!#REF!+'070806'!#REF!</f>
        <v>#REF!</v>
      </c>
      <c r="W19" s="25" t="e">
        <f>'070101'!T19+'070201'!T19+'070202'!T19+'070401'!T19+'070802'!T19+'070803'!#REF!+'070804'!#REF!+'070806'!#REF!</f>
        <v>#REF!</v>
      </c>
    </row>
    <row r="20" spans="1:23" ht="15.75">
      <c r="A20" s="134">
        <v>2200</v>
      </c>
      <c r="B20" s="98" t="s">
        <v>37</v>
      </c>
      <c r="C20" s="140">
        <f aca="true" t="shared" si="4" ref="C20:T20">SUM(C21+C22+C23+C24+C25+C26+C27+C33)</f>
        <v>26085.710399999996</v>
      </c>
      <c r="D20" s="140">
        <f t="shared" si="4"/>
        <v>0</v>
      </c>
      <c r="E20" s="140">
        <f t="shared" si="4"/>
        <v>26085.710399999996</v>
      </c>
      <c r="F20" s="140">
        <f t="shared" si="4"/>
        <v>31865.197</v>
      </c>
      <c r="G20" s="140">
        <f t="shared" si="4"/>
        <v>0</v>
      </c>
      <c r="H20" s="140">
        <f t="shared" si="4"/>
        <v>31865.197</v>
      </c>
      <c r="I20" s="141">
        <f t="shared" si="4"/>
        <v>2169.8882280000003</v>
      </c>
      <c r="J20" s="141">
        <f t="shared" si="4"/>
        <v>0</v>
      </c>
      <c r="K20" s="141">
        <f t="shared" si="4"/>
        <v>2169.8882280000003</v>
      </c>
      <c r="L20" s="141">
        <f t="shared" si="4"/>
        <v>47162.343</v>
      </c>
      <c r="M20" s="141">
        <f t="shared" si="4"/>
        <v>0</v>
      </c>
      <c r="N20" s="141">
        <f t="shared" si="4"/>
        <v>47162.343</v>
      </c>
      <c r="O20" s="141">
        <f t="shared" si="4"/>
        <v>50319.22</v>
      </c>
      <c r="P20" s="141">
        <f>SUM(P21+P22+P23+P24+P25+P26+P27+P33)</f>
        <v>0</v>
      </c>
      <c r="Q20" s="141">
        <f t="shared" si="4"/>
        <v>50319.22</v>
      </c>
      <c r="R20" s="116">
        <f t="shared" si="4"/>
        <v>53125.272</v>
      </c>
      <c r="S20" s="116">
        <f t="shared" si="4"/>
        <v>0</v>
      </c>
      <c r="T20" s="116">
        <f t="shared" si="4"/>
        <v>53125.272</v>
      </c>
      <c r="U20" s="106" t="e">
        <f>SUM(U21+U22+U23+U24+U25+U26+U27+U33)</f>
        <v>#REF!</v>
      </c>
      <c r="V20" s="23" t="e">
        <f>SUM(V21+V22+V23+V24+V25+V26+V27+V33)</f>
        <v>#REF!</v>
      </c>
      <c r="W20" s="23" t="e">
        <f>SUM(W21+W22+W23+W24+W25+W26+W27+W33)</f>
        <v>#REF!</v>
      </c>
    </row>
    <row r="21" spans="1:23" ht="15.75">
      <c r="A21" s="135">
        <v>2210</v>
      </c>
      <c r="B21" s="99" t="s">
        <v>38</v>
      </c>
      <c r="C21" s="142">
        <f>SUM('070101'!C21+'070201'!C21+'070202'!C21+'070401'!C21+'070802'!C21+'070803'!C21+'070804'!C21+'070806'!C21+'070808'!C21)</f>
        <v>99.04239999999999</v>
      </c>
      <c r="D21" s="142">
        <f>SUM('070101'!D21+'070201'!D21+'070202'!D21+'070401'!D21+'070802'!D21+'070803'!D21+'070804'!D21+'070806'!D21+'070808'!D21)</f>
        <v>0</v>
      </c>
      <c r="E21" s="142">
        <f aca="true" t="shared" si="5" ref="E21:E32">SUM(C21+D21)</f>
        <v>99.04239999999999</v>
      </c>
      <c r="F21" s="142">
        <f>SUM('070101'!F21+'070201'!F21+'070202'!F21+'070401'!F21+'070802'!F21+'070803'!F21+'070804'!F21+'070806'!F21+'070808'!F21)</f>
        <v>187.22599999999997</v>
      </c>
      <c r="G21" s="142">
        <f>SUM('070101'!G21+'070201'!G21+'070202'!G21+'070401'!G21+'070802'!G21+'070803'!G21+'070804'!G21+'070806'!G21+'070808'!G21)</f>
        <v>0</v>
      </c>
      <c r="H21" s="142">
        <f aca="true" t="shared" si="6" ref="H21:H32">SUM(F21+G21)</f>
        <v>187.22599999999997</v>
      </c>
      <c r="I21" s="143">
        <f>SUM(F21*104.4%)</f>
        <v>195.46394399999997</v>
      </c>
      <c r="J21" s="143">
        <f>SUM(G21*104.4%)</f>
        <v>0</v>
      </c>
      <c r="K21" s="143">
        <f aca="true" t="shared" si="7" ref="K21:K32">SUM(I21+J21)</f>
        <v>195.46394399999997</v>
      </c>
      <c r="L21" s="143">
        <f>SUM('070101'!I21+'070201'!I21+'070202'!I21+'070401'!I21+'070802'!I21+'070803'!I21+'070804'!I21+'070806'!I21+'070808'!I21)</f>
        <v>263.951</v>
      </c>
      <c r="M21" s="143">
        <f>SUM('070101'!J21+'070201'!J21+'070202'!J21+'070401'!J21+'070802'!J21+'070803'!J21+'070804'!J21+'070806'!J21+'070808'!J21)</f>
        <v>0</v>
      </c>
      <c r="N21" s="143">
        <f aca="true" t="shared" si="8" ref="N21:N32">SUM(L21+M21)</f>
        <v>263.951</v>
      </c>
      <c r="O21" s="143">
        <f>SUM('070101'!L21+'070201'!L21+'070202'!L21+'070401'!L21+'070802'!L21+'070803'!L21+'070804'!L21+'070806'!L21+'070808'!L21)</f>
        <v>285.332</v>
      </c>
      <c r="P21" s="143">
        <f>SUM('070101'!M21+'070201'!M21+'070202'!M21+'070401'!M21+'070802'!M21+'070803'!M21+'070804'!M21+'070806'!M21+'070808'!M21)</f>
        <v>0</v>
      </c>
      <c r="Q21" s="143">
        <f aca="true" t="shared" si="9" ref="Q21:Q32">SUM(O21+P21)</f>
        <v>285.332</v>
      </c>
      <c r="R21" s="124">
        <f>SUM('070101'!O21+'070201'!O21+'070202'!O21+'070401'!O21+'070802'!O21+'070803'!O21+'070804'!O21+'070806'!O21+'070808'!O21)</f>
        <v>301.0249999999999</v>
      </c>
      <c r="S21" s="124">
        <f>SUM('070101'!P21+'070201'!P21+'070202'!P21+'070401'!P21+'070802'!P21+'070803'!P21+'070804'!P21+'070806'!P21+'070808'!P21)</f>
        <v>0</v>
      </c>
      <c r="T21" s="124">
        <f aca="true" t="shared" si="10" ref="T21:T32">SUM(R21+S21)</f>
        <v>301.0249999999999</v>
      </c>
      <c r="U21" s="103" t="e">
        <f>'070101'!R21+'070201'!R21+'070202'!R21+'070401'!R21+'070802'!R21+'070803'!#REF!+'070804'!#REF!+'070806'!#REF!</f>
        <v>#REF!</v>
      </c>
      <c r="V21" s="25" t="e">
        <f>'070101'!S21+'070201'!S21+'070202'!S21+'070401'!S21+'070802'!S21+'070803'!#REF!+'070804'!#REF!+'070806'!#REF!</f>
        <v>#REF!</v>
      </c>
      <c r="W21" s="25" t="e">
        <f>'070101'!T21+'070201'!T21+'070202'!T21+'070401'!T21+'070802'!T21+'070803'!#REF!+'070804'!#REF!+'070806'!#REF!</f>
        <v>#REF!</v>
      </c>
    </row>
    <row r="22" spans="1:23" ht="15.75">
      <c r="A22" s="135">
        <v>2220</v>
      </c>
      <c r="B22" s="99" t="s">
        <v>39</v>
      </c>
      <c r="C22" s="142">
        <f>SUM('070101'!C22+'070201'!C22+'070202'!C22+'070401'!C22+'070802'!C22+'070803'!C22+'070804'!C22+'070806'!C22+'070808'!C22)</f>
        <v>12.542</v>
      </c>
      <c r="D22" s="142">
        <f>SUM('070101'!D22+'070201'!D22+'070202'!D22+'070401'!D22+'070802'!D22+'070803'!D22+'070804'!D22+'070806'!D22+'070808'!D22)</f>
        <v>0</v>
      </c>
      <c r="E22" s="142">
        <f t="shared" si="5"/>
        <v>12.542</v>
      </c>
      <c r="F22" s="142">
        <f>SUM('070101'!F22+'070201'!F22+'070202'!F22+'070401'!F22+'070802'!F22+'070803'!F22+'070804'!F22+'070806'!F22+'070808'!F22)</f>
        <v>9.326</v>
      </c>
      <c r="G22" s="142">
        <f>SUM('070101'!G22+'070201'!G22+'070202'!G22+'070401'!G22+'070802'!G22+'070803'!G22+'070804'!G22+'070806'!G22+'070808'!G22)</f>
        <v>0</v>
      </c>
      <c r="H22" s="142">
        <f t="shared" si="6"/>
        <v>9.326</v>
      </c>
      <c r="I22" s="143"/>
      <c r="J22" s="143"/>
      <c r="K22" s="143">
        <f t="shared" si="7"/>
        <v>0</v>
      </c>
      <c r="L22" s="143">
        <f>SUM('070101'!I22+'070201'!I22+'070202'!I22+'070401'!I22+'070802'!I22+'070803'!I22+'070804'!I22+'070806'!I22+'070808'!I22)</f>
        <v>10.445</v>
      </c>
      <c r="M22" s="143">
        <f>SUM('070101'!J22+'070201'!J22+'070202'!J22+'070401'!J22+'070802'!J22+'070803'!J22+'070804'!J22+'070806'!J22+'070808'!J22)</f>
        <v>0</v>
      </c>
      <c r="N22" s="143">
        <f t="shared" si="8"/>
        <v>10.445</v>
      </c>
      <c r="O22" s="143">
        <f>SUM('070101'!L22+'070201'!L22+'070202'!L22+'070401'!L22+'070802'!L22+'070803'!L22+'070804'!L22+'070806'!L22+'070808'!L22)</f>
        <v>11.292</v>
      </c>
      <c r="P22" s="143">
        <f>SUM('070101'!M22+'070201'!M22+'070202'!M22+'070401'!M22+'070802'!M22+'070803'!M22+'070804'!M22+'070806'!M22+'070808'!M22)</f>
        <v>0</v>
      </c>
      <c r="Q22" s="143">
        <f t="shared" si="9"/>
        <v>11.292</v>
      </c>
      <c r="R22" s="124">
        <f>SUM('070101'!O22+'070201'!O22+'070202'!O22+'070401'!O22+'070802'!O22+'070803'!O22+'070804'!O22+'070806'!O22+'070808'!O22)</f>
        <v>11.916</v>
      </c>
      <c r="S22" s="124">
        <f>SUM('070101'!P22+'070201'!P22+'070202'!P22+'070401'!P22+'070802'!P22+'070803'!P22+'070804'!P22+'070806'!P22+'070808'!P22)</f>
        <v>0</v>
      </c>
      <c r="T22" s="124">
        <f t="shared" si="10"/>
        <v>11.916</v>
      </c>
      <c r="U22" s="103" t="e">
        <f>'070101'!R22+'070201'!R22+'070202'!R22+'070401'!R22+'070802'!R22+'070803'!#REF!+'070804'!#REF!+'070806'!#REF!</f>
        <v>#REF!</v>
      </c>
      <c r="V22" s="25" t="e">
        <f>'070101'!S22+'070201'!S22+'070202'!S22+'070401'!S22+'070802'!S22+'070803'!#REF!+'070804'!#REF!+'070806'!#REF!</f>
        <v>#REF!</v>
      </c>
      <c r="W22" s="25" t="e">
        <f>'070101'!T22+'070201'!T22+'070202'!T22+'070401'!T22+'070802'!T22+'070803'!#REF!+'070804'!#REF!+'070806'!#REF!</f>
        <v>#REF!</v>
      </c>
    </row>
    <row r="23" spans="1:23" ht="15.75">
      <c r="A23" s="135">
        <v>2230</v>
      </c>
      <c r="B23" s="99" t="s">
        <v>7</v>
      </c>
      <c r="C23" s="142">
        <f>SUM('070101'!C23+'070201'!C23+'070202'!C23+'070401'!C23+'070802'!C23+'070803'!C23+'070804'!C23+'070806'!C23+'070808'!C23)</f>
        <v>7211.803</v>
      </c>
      <c r="D23" s="142">
        <f>SUM('070101'!D23+'070201'!D23+'070202'!D23+'070401'!D23+'070802'!D23+'070803'!D23+'070804'!D23+'070806'!D23+'070808'!D23)</f>
        <v>0</v>
      </c>
      <c r="E23" s="142">
        <f t="shared" si="5"/>
        <v>7211.803</v>
      </c>
      <c r="F23" s="142">
        <f>SUM('070101'!F23+'070201'!F23+'070202'!F23+'070401'!F23+'070802'!F23+'070803'!F23+'070804'!F23+'070806'!F23+'070808'!F23)</f>
        <v>12176.687</v>
      </c>
      <c r="G23" s="142">
        <f>SUM('070101'!G23+'070201'!G23+'070202'!G23+'070401'!G23+'070802'!G23+'070803'!G23+'070804'!G23+'070806'!G23+'070808'!G23)</f>
        <v>0</v>
      </c>
      <c r="H23" s="142">
        <f t="shared" si="6"/>
        <v>12176.687</v>
      </c>
      <c r="I23" s="143"/>
      <c r="J23" s="143"/>
      <c r="K23" s="143">
        <f t="shared" si="7"/>
        <v>0</v>
      </c>
      <c r="L23" s="143">
        <f>SUM('070101'!I23+'070201'!I23+'070202'!I23+'070401'!I23+'070802'!I23+'070803'!I23+'070804'!I23+'070806'!I23+'070808'!I23)</f>
        <v>14306.908</v>
      </c>
      <c r="M23" s="143">
        <f>SUM('070101'!J23+'070201'!J23+'070202'!J23+'070401'!J23+'070802'!J23+'070803'!J23+'070804'!J23+'070806'!J23+'070808'!J23)</f>
        <v>0</v>
      </c>
      <c r="N23" s="143">
        <f t="shared" si="8"/>
        <v>14306.908</v>
      </c>
      <c r="O23" s="143">
        <f>SUM('070101'!L23+'070201'!L23+'070202'!L23+'070401'!L23+'070802'!L23+'070803'!L23+'070804'!L23+'070806'!L23+'070808'!L23)</f>
        <v>15465.768</v>
      </c>
      <c r="P23" s="143">
        <f>SUM('070101'!M23+'070201'!M23+'070202'!M23+'070401'!M23+'070802'!M23+'070803'!M23+'070804'!M23+'070806'!M23+'070808'!M23)</f>
        <v>0</v>
      </c>
      <c r="Q23" s="143">
        <f t="shared" si="9"/>
        <v>15465.768</v>
      </c>
      <c r="R23" s="124">
        <f>SUM('070101'!O23+'070201'!O23+'070202'!O23+'070401'!O23+'070802'!O23+'070803'!O23+'070804'!O23+'070806'!O23+'070808'!O23)</f>
        <v>16316.385</v>
      </c>
      <c r="S23" s="124">
        <f>SUM('070101'!P23+'070201'!P23+'070202'!P23+'070401'!P23+'070802'!P23+'070803'!P23+'070804'!P23+'070806'!P23+'070808'!P23)</f>
        <v>0</v>
      </c>
      <c r="T23" s="124">
        <f t="shared" si="10"/>
        <v>16316.385</v>
      </c>
      <c r="U23" s="114" t="e">
        <f>'070101'!R23+'070201'!R23+'070202'!R23+'070401'!R23+'070802'!R23+'070803'!#REF!+'070804'!#REF!+'070806'!#REF!</f>
        <v>#REF!</v>
      </c>
      <c r="V23" s="25" t="e">
        <f>'070101'!S23+'070201'!S23+'070202'!S23+'070401'!S23+'070802'!S23+'070803'!#REF!+'070804'!#REF!+'070806'!#REF!</f>
        <v>#REF!</v>
      </c>
      <c r="W23" s="25" t="e">
        <f>'070101'!T23+'070201'!T23+'070202'!T23+'070401'!T23+'070802'!T23+'070803'!#REF!+'070804'!#REF!+'070806'!#REF!</f>
        <v>#REF!</v>
      </c>
    </row>
    <row r="24" spans="1:23" ht="15.75">
      <c r="A24" s="135">
        <v>2240</v>
      </c>
      <c r="B24" s="99" t="s">
        <v>8</v>
      </c>
      <c r="C24" s="142">
        <f>SUM('070101'!C24+'070201'!C24+'070202'!C24+'070401'!C24+'070802'!C24+'070803'!C24+'070804'!C24+'070806'!C24+'070808'!C24)</f>
        <v>1061.1619999999998</v>
      </c>
      <c r="D24" s="142">
        <f>SUM('070101'!D24+'070201'!D24+'070202'!D24+'070401'!D24+'070802'!D24+'070803'!D24+'070804'!D24+'070806'!D24+'070808'!D24)</f>
        <v>0</v>
      </c>
      <c r="E24" s="142">
        <f t="shared" si="5"/>
        <v>1061.1619999999998</v>
      </c>
      <c r="F24" s="142">
        <f>SUM('070101'!F24+'070201'!F24+'070202'!F24+'070401'!F24+'070802'!F24+'070803'!F24+'070804'!F24+'070806'!F24+'070808'!F24)</f>
        <v>1880.4170000000004</v>
      </c>
      <c r="G24" s="142">
        <f>SUM('070101'!G24+'070201'!G24+'070202'!G24+'070401'!G24+'070802'!G24+'070803'!G24+'070804'!G24+'070806'!G24+'070808'!G24)</f>
        <v>0</v>
      </c>
      <c r="H24" s="142">
        <f t="shared" si="6"/>
        <v>1880.4170000000004</v>
      </c>
      <c r="I24" s="143">
        <f aca="true" t="shared" si="11" ref="I24:J26">SUM(F24*104.4%)</f>
        <v>1963.1553480000005</v>
      </c>
      <c r="J24" s="143">
        <f t="shared" si="11"/>
        <v>0</v>
      </c>
      <c r="K24" s="143">
        <f t="shared" si="7"/>
        <v>1963.1553480000005</v>
      </c>
      <c r="L24" s="143">
        <f>SUM('070101'!I24+'070201'!I24+'070202'!I24+'070401'!I24+'070802'!I24+'070803'!I24+'070804'!I24+'070806'!I24+'070808'!I24)</f>
        <v>2217.736</v>
      </c>
      <c r="M24" s="143">
        <f>SUM('070101'!J24+'070201'!J24+'070202'!J24+'070401'!J24+'070802'!J24+'070803'!J24+'070804'!J24+'070806'!J24+'070808'!J24)</f>
        <v>0</v>
      </c>
      <c r="N24" s="143">
        <f t="shared" si="8"/>
        <v>2217.736</v>
      </c>
      <c r="O24" s="143">
        <f>SUM('070101'!L24+'070201'!L24+'070202'!L24+'070401'!L24+'070802'!L24+'070803'!L24+'070804'!L24+'070806'!L24+'070808'!L24)</f>
        <v>2397.373</v>
      </c>
      <c r="P24" s="143">
        <f>SUM('070101'!M24+'070201'!M24+'070202'!M24+'070401'!M24+'070802'!M24+'070803'!M24+'070804'!M24+'070806'!M24+'070808'!M24)</f>
        <v>0</v>
      </c>
      <c r="Q24" s="143">
        <f t="shared" si="9"/>
        <v>2397.373</v>
      </c>
      <c r="R24" s="124">
        <f>SUM('070101'!O24+'070201'!O24+'070202'!O24+'070401'!O24+'070802'!O24+'070803'!O24+'070804'!O24+'070806'!O24+'070808'!O24)</f>
        <v>2529.2290000000003</v>
      </c>
      <c r="S24" s="124">
        <f>SUM('070101'!P24+'070201'!P24+'070202'!P24+'070401'!P24+'070802'!P24+'070803'!P24+'070804'!P24+'070806'!P24+'070808'!P24)</f>
        <v>0</v>
      </c>
      <c r="T24" s="124">
        <f t="shared" si="10"/>
        <v>2529.2290000000003</v>
      </c>
      <c r="U24" s="103" t="e">
        <f>'070101'!R24+'070201'!R24+'070202'!R24+'070401'!R24+'070802'!R24+'070803'!#REF!+'070804'!#REF!+'070806'!#REF!</f>
        <v>#REF!</v>
      </c>
      <c r="V24" s="25" t="e">
        <f>'070101'!S24+'070201'!S24+'070202'!S24+'070401'!S24+'070802'!S24+'070803'!#REF!+'070804'!#REF!+'070806'!#REF!</f>
        <v>#REF!</v>
      </c>
      <c r="W24" s="25" t="e">
        <f>'070101'!T24+'070201'!T24+'070202'!T24+'070401'!T24+'070802'!T24+'070803'!#REF!+'070804'!#REF!+'070806'!#REF!</f>
        <v>#REF!</v>
      </c>
    </row>
    <row r="25" spans="1:23" s="10" customFormat="1" ht="15.75">
      <c r="A25" s="135">
        <v>2250</v>
      </c>
      <c r="B25" s="99" t="s">
        <v>10</v>
      </c>
      <c r="C25" s="142">
        <f>SUM('070101'!C25+'070201'!C25+'070202'!C25+'070401'!C25+'070802'!C25+'070803'!C25+'070804'!C25+'070806'!C25+'070808'!C25)</f>
        <v>6.4</v>
      </c>
      <c r="D25" s="142">
        <f>SUM('070101'!D25+'070201'!D25+'070202'!D25+'070401'!D25+'070802'!D25+'070803'!D25+'070804'!D25+'070806'!D25+'070808'!D25)</f>
        <v>0</v>
      </c>
      <c r="E25" s="142">
        <f t="shared" si="5"/>
        <v>6.4</v>
      </c>
      <c r="F25" s="142">
        <f>SUM('070101'!F25+'070201'!F25+'070202'!F25+'070401'!F25+'070802'!F25+'070803'!F25+'070804'!F25+'070806'!F25+'070808'!F25)</f>
        <v>7.5</v>
      </c>
      <c r="G25" s="142">
        <f>SUM('070101'!G25+'070201'!G25+'070202'!G25+'070401'!G25+'070802'!G25+'070803'!G25+'070804'!G25+'070806'!G25+'070808'!G25)</f>
        <v>0</v>
      </c>
      <c r="H25" s="142">
        <f t="shared" si="6"/>
        <v>7.5</v>
      </c>
      <c r="I25" s="143">
        <f t="shared" si="11"/>
        <v>7.83</v>
      </c>
      <c r="J25" s="143">
        <f t="shared" si="11"/>
        <v>0</v>
      </c>
      <c r="K25" s="143">
        <f t="shared" si="7"/>
        <v>7.83</v>
      </c>
      <c r="L25" s="143">
        <f>SUM('070101'!I25+'070201'!I25+'070202'!I25+'070401'!I25+'070802'!I25+'070803'!I25+'070804'!I25+'070806'!I25+'070808'!I25)</f>
        <v>9</v>
      </c>
      <c r="M25" s="143">
        <f>SUM('070101'!J25+'070201'!J25+'070202'!J25+'070401'!J25+'070802'!J25+'070803'!J25+'070804'!J25+'070806'!J25+'070808'!J25)</f>
        <v>0</v>
      </c>
      <c r="N25" s="143">
        <f t="shared" si="8"/>
        <v>9</v>
      </c>
      <c r="O25" s="143">
        <f>SUM('070101'!L25+'070201'!L25+'070202'!L25+'070401'!L25+'070802'!L25+'070803'!L25+'070804'!L25+'070806'!L25+'070808'!L25)</f>
        <v>9.73</v>
      </c>
      <c r="P25" s="143">
        <f>SUM('070101'!M25+'070201'!M25+'070202'!M25+'070401'!M25+'070802'!M25+'070803'!M25+'070804'!M25+'070806'!M25+'070808'!M25)</f>
        <v>0</v>
      </c>
      <c r="Q25" s="143">
        <f t="shared" si="9"/>
        <v>9.73</v>
      </c>
      <c r="R25" s="124">
        <f>SUM('070101'!O25+'070201'!O25+'070202'!O25+'070401'!O25+'070802'!O25+'070803'!O25+'070804'!O25+'070806'!O25+'070808'!O25)</f>
        <v>10.265</v>
      </c>
      <c r="S25" s="124">
        <f>SUM('070101'!P25+'070201'!P25+'070202'!P25+'070401'!P25+'070802'!P25+'070803'!P25+'070804'!P25+'070806'!P25+'070808'!P25)</f>
        <v>0</v>
      </c>
      <c r="T25" s="124">
        <f t="shared" si="10"/>
        <v>10.265</v>
      </c>
      <c r="U25" s="103" t="e">
        <f>'070101'!R25+'070201'!R25+'070202'!R25+'070401'!R25+'070802'!R25+'070803'!#REF!+'070804'!#REF!+'070806'!#REF!</f>
        <v>#REF!</v>
      </c>
      <c r="V25" s="25" t="e">
        <f>'070101'!S25+'070201'!S25+'070202'!S25+'070401'!S25+'070802'!S25+'070803'!#REF!+'070804'!#REF!+'070806'!#REF!</f>
        <v>#REF!</v>
      </c>
      <c r="W25" s="25" t="e">
        <f>'070101'!T25+'070201'!T25+'070202'!T25+'070401'!T25+'070802'!T25+'070803'!#REF!+'070804'!#REF!+'070806'!#REF!</f>
        <v>#REF!</v>
      </c>
    </row>
    <row r="26" spans="1:23" s="10" customFormat="1" ht="15.75">
      <c r="A26" s="135">
        <v>2260</v>
      </c>
      <c r="B26" s="99" t="s">
        <v>40</v>
      </c>
      <c r="C26" s="142">
        <f>SUM('070101'!C26+'070201'!C26+'070202'!C26+'070401'!C26+'070802'!C26+'070803'!C26+'070804'!C26+'070806'!C26+'070808'!C26)</f>
        <v>0</v>
      </c>
      <c r="D26" s="142">
        <f>SUM('070101'!D26+'070201'!D26+'070202'!D26+'070401'!D26+'070802'!D26+'070803'!D26+'070804'!D26+'070806'!D26+'070808'!D26)</f>
        <v>0</v>
      </c>
      <c r="E26" s="142">
        <f t="shared" si="5"/>
        <v>0</v>
      </c>
      <c r="F26" s="142">
        <f>SUM('070101'!F26+'070201'!F26+'070202'!F26+'070401'!F26+'070802'!F26+'070803'!F26+'070804'!F26+'070806'!F26+'070808'!F26)</f>
        <v>0</v>
      </c>
      <c r="G26" s="142">
        <f>SUM('070101'!G26+'070201'!G26+'070202'!G26+'070401'!G26+'070802'!G26+'070803'!G26+'070804'!G26+'070806'!G26+'070808'!G26)</f>
        <v>0</v>
      </c>
      <c r="H26" s="142">
        <f t="shared" si="6"/>
        <v>0</v>
      </c>
      <c r="I26" s="143">
        <f t="shared" si="11"/>
        <v>0</v>
      </c>
      <c r="J26" s="143">
        <f t="shared" si="11"/>
        <v>0</v>
      </c>
      <c r="K26" s="143">
        <f t="shared" si="7"/>
        <v>0</v>
      </c>
      <c r="L26" s="143">
        <f>SUM('070101'!I26+'070201'!I26+'070202'!I26+'070401'!I26+'070802'!I26+'070803'!I26+'070804'!I26+'070806'!I26+'070808'!I26)</f>
        <v>0</v>
      </c>
      <c r="M26" s="143">
        <f>SUM('070101'!J26+'070201'!J26+'070202'!J26+'070401'!J26+'070802'!J26+'070803'!J26+'070804'!J26+'070806'!J26+'070808'!J26)</f>
        <v>0</v>
      </c>
      <c r="N26" s="143">
        <f t="shared" si="8"/>
        <v>0</v>
      </c>
      <c r="O26" s="143">
        <f>SUM('070101'!L26+'070201'!L26+'070202'!L26+'070401'!L26+'070802'!L26+'070803'!L26+'070804'!L26+'070806'!L26+'070808'!L26)</f>
        <v>0</v>
      </c>
      <c r="P26" s="143">
        <f>SUM('070101'!M26+'070201'!M26+'070202'!M26+'070401'!M26+'070802'!M26+'070803'!M26+'070804'!M26+'070806'!M26+'070808'!M26)</f>
        <v>0</v>
      </c>
      <c r="Q26" s="143">
        <f t="shared" si="9"/>
        <v>0</v>
      </c>
      <c r="R26" s="124">
        <f>SUM('070101'!O26+'070201'!O26+'070202'!O26+'070401'!O26+'070802'!O26+'070803'!O26+'070804'!O26+'070806'!O26+'070808'!O26)</f>
        <v>0</v>
      </c>
      <c r="S26" s="124">
        <f>SUM('070101'!P26+'070201'!P26+'070202'!P26+'070401'!P26+'070802'!P26+'070803'!P26+'070804'!P26+'070806'!P26+'070808'!P26)</f>
        <v>0</v>
      </c>
      <c r="T26" s="124">
        <f t="shared" si="10"/>
        <v>0</v>
      </c>
      <c r="U26" s="103" t="e">
        <f>'070101'!R26+'070201'!R26+'070202'!R26+'070401'!R26+'070802'!R26+'070803'!#REF!+'070804'!#REF!+'070806'!#REF!</f>
        <v>#REF!</v>
      </c>
      <c r="V26" s="25" t="e">
        <f>'070101'!S26+'070201'!S26+'070202'!S26+'070401'!S26+'070802'!S26+'070803'!#REF!+'070804'!#REF!+'070806'!#REF!</f>
        <v>#REF!</v>
      </c>
      <c r="W26" s="25" t="e">
        <f>'070101'!T26+'070201'!T26+'070202'!T26+'070401'!T26+'070802'!T26+'070803'!#REF!+'070804'!#REF!+'070806'!#REF!</f>
        <v>#REF!</v>
      </c>
    </row>
    <row r="27" spans="1:23" ht="15.75">
      <c r="A27" s="135">
        <v>2270</v>
      </c>
      <c r="B27" s="99" t="s">
        <v>11</v>
      </c>
      <c r="C27" s="142">
        <f aca="true" t="shared" si="12" ref="C27:W27">SUM(C28+C29+C30+C31+C32)</f>
        <v>17694.761</v>
      </c>
      <c r="D27" s="142">
        <f t="shared" si="12"/>
        <v>0</v>
      </c>
      <c r="E27" s="142">
        <f t="shared" si="12"/>
        <v>17694.761</v>
      </c>
      <c r="F27" s="142">
        <f t="shared" si="12"/>
        <v>17600.747</v>
      </c>
      <c r="G27" s="142">
        <f t="shared" si="12"/>
        <v>0</v>
      </c>
      <c r="H27" s="142">
        <f t="shared" si="12"/>
        <v>17600.747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30286.803</v>
      </c>
      <c r="M27" s="143">
        <f t="shared" si="12"/>
        <v>0</v>
      </c>
      <c r="N27" s="143">
        <f t="shared" si="12"/>
        <v>30286.803</v>
      </c>
      <c r="O27" s="143">
        <f t="shared" si="12"/>
        <v>32076.755</v>
      </c>
      <c r="P27" s="143">
        <f>SUM(P28+P29+P30+P31+P32)</f>
        <v>0</v>
      </c>
      <c r="Q27" s="143">
        <f t="shared" si="12"/>
        <v>32076.755</v>
      </c>
      <c r="R27" s="124">
        <f t="shared" si="12"/>
        <v>33879.469</v>
      </c>
      <c r="S27" s="124">
        <f t="shared" si="12"/>
        <v>0</v>
      </c>
      <c r="T27" s="124">
        <f t="shared" si="12"/>
        <v>33879.469</v>
      </c>
      <c r="U27" s="115" t="e">
        <f t="shared" si="12"/>
        <v>#REF!</v>
      </c>
      <c r="V27" s="80" t="e">
        <f t="shared" si="12"/>
        <v>#REF!</v>
      </c>
      <c r="W27" s="80" t="e">
        <f t="shared" si="12"/>
        <v>#REF!</v>
      </c>
    </row>
    <row r="28" spans="1:23" ht="15.75">
      <c r="A28" s="135">
        <v>2271</v>
      </c>
      <c r="B28" s="99" t="s">
        <v>12</v>
      </c>
      <c r="C28" s="142">
        <f>SUM('070101'!C28+'070201'!C28+'070202'!C28+'070401'!C28+'070802'!C28+'070803'!C28+'070804'!C28+'070806'!C28+'070808'!C28)</f>
        <v>11478.296999999999</v>
      </c>
      <c r="D28" s="142">
        <f>SUM('070101'!D28+'070201'!D28+'070202'!D28+'070401'!D28+'070802'!D28+'070803'!D28+'070804'!D28+'070806'!D28+'070808'!D28)</f>
        <v>0</v>
      </c>
      <c r="E28" s="142">
        <f t="shared" si="5"/>
        <v>11478.296999999999</v>
      </c>
      <c r="F28" s="142">
        <f>SUM('070101'!F28+'070201'!F28+'070202'!F28+'070401'!F28+'070802'!F28+'070803'!F28+'070804'!F28+'070806'!F28+'070808'!F28)</f>
        <v>9234.854000000001</v>
      </c>
      <c r="G28" s="142">
        <f>SUM('070101'!G28+'070201'!G28+'070202'!G28+'070401'!G28+'070802'!G28+'070803'!G28+'070804'!G28+'070806'!G28+'070808'!G28)</f>
        <v>0</v>
      </c>
      <c r="H28" s="142">
        <f t="shared" si="6"/>
        <v>9234.854000000001</v>
      </c>
      <c r="I28" s="143"/>
      <c r="J28" s="143"/>
      <c r="K28" s="143">
        <f t="shared" si="7"/>
        <v>0</v>
      </c>
      <c r="L28" s="143">
        <f>SUM('070101'!I28+'070201'!I28+'070202'!I28+'070401'!I28+'070802'!I28+'070803'!I28+'070804'!I28+'070806'!I28+'070808'!I28)</f>
        <v>20252.166</v>
      </c>
      <c r="M28" s="143">
        <f>SUM('070101'!J28+'070201'!J28+'070202'!J28+'070401'!J28+'070802'!J28+'070803'!J28+'070804'!J28+'070806'!J28+'070808'!J28)</f>
        <v>0</v>
      </c>
      <c r="N28" s="143">
        <f t="shared" si="8"/>
        <v>20252.166</v>
      </c>
      <c r="O28" s="143">
        <f>SUM('070101'!L28+'070201'!L28+'070202'!L28+'070401'!L28+'070802'!L28+'070803'!L28+'070804'!L28+'070806'!L28+'070808'!L28)</f>
        <v>21449.07</v>
      </c>
      <c r="P28" s="143">
        <f>SUM('070101'!M28+'070201'!M28+'070202'!M28+'070401'!M28+'070802'!M28+'070803'!M28+'070804'!M28+'070806'!M28+'070808'!M28)</f>
        <v>0</v>
      </c>
      <c r="Q28" s="143">
        <f t="shared" si="9"/>
        <v>21449.07</v>
      </c>
      <c r="R28" s="124">
        <f>SUM('070101'!O28+'070201'!O28+'070202'!O28+'070401'!O28+'070802'!O28+'070803'!O28+'070804'!O28+'070806'!O28+'070808'!O28)</f>
        <v>22654.507999999998</v>
      </c>
      <c r="S28" s="124">
        <f>SUM('070101'!P28+'070201'!P28+'070202'!P28+'070401'!P28+'070802'!P28+'070803'!P28+'070804'!P28+'070806'!P28+'070808'!P28)</f>
        <v>0</v>
      </c>
      <c r="T28" s="124">
        <f t="shared" si="10"/>
        <v>22654.507999999998</v>
      </c>
      <c r="U28" s="103" t="e">
        <f>'070101'!R28+'070201'!R28+'070202'!R28+'070401'!R28+'070802'!R28+'070803'!#REF!+'070804'!#REF!+'070806'!#REF!</f>
        <v>#REF!</v>
      </c>
      <c r="V28" s="25" t="e">
        <f>'070101'!S28+'070201'!S28+'070202'!S28+'070401'!S28+'070802'!S28+'070803'!#REF!+'070804'!#REF!+'070806'!#REF!</f>
        <v>#REF!</v>
      </c>
      <c r="W28" s="25" t="e">
        <f>'070101'!T28+'070201'!T28+'070202'!T28+'070401'!T28+'070802'!T28+'070803'!#REF!+'070804'!#REF!+'070806'!#REF!</f>
        <v>#REF!</v>
      </c>
    </row>
    <row r="29" spans="1:23" ht="15.75">
      <c r="A29" s="135">
        <v>2272</v>
      </c>
      <c r="B29" s="99" t="s">
        <v>41</v>
      </c>
      <c r="C29" s="142">
        <f>SUM('070101'!C29+'070201'!C29+'070202'!C29+'070401'!C29+'070802'!C29+'070803'!C29+'070804'!C29+'070806'!C29+'070808'!C29)</f>
        <v>584.252</v>
      </c>
      <c r="D29" s="142">
        <f>SUM('070101'!D29+'070201'!D29+'070202'!D29+'070401'!D29+'070802'!D29+'070803'!D29+'070804'!D29+'070806'!D29+'070808'!D29)</f>
        <v>0</v>
      </c>
      <c r="E29" s="142">
        <f t="shared" si="5"/>
        <v>584.252</v>
      </c>
      <c r="F29" s="142">
        <f>SUM('070101'!F29+'070201'!F29+'070202'!F29+'070401'!F29+'070802'!F29+'070803'!F29+'070804'!F29+'070806'!F29+'070808'!F29)</f>
        <v>844.3090000000001</v>
      </c>
      <c r="G29" s="142">
        <f>SUM('070101'!G29+'070201'!G29+'070202'!G29+'070401'!G29+'070802'!G29+'070803'!G29+'070804'!G29+'070806'!G29+'070808'!G29)</f>
        <v>0</v>
      </c>
      <c r="H29" s="142">
        <f t="shared" si="6"/>
        <v>844.3090000000001</v>
      </c>
      <c r="I29" s="143"/>
      <c r="J29" s="143"/>
      <c r="K29" s="143">
        <f t="shared" si="7"/>
        <v>0</v>
      </c>
      <c r="L29" s="143">
        <f>SUM('070101'!I29+'070201'!I29+'070202'!I29+'070401'!I29+'070802'!I29+'070803'!I29+'070804'!I29+'070806'!I29+'070808'!I29)</f>
        <v>715.6940000000001</v>
      </c>
      <c r="M29" s="143">
        <f>SUM('070101'!J29+'070201'!J29+'070202'!J29+'070401'!J29+'070802'!J29+'070803'!J29+'070804'!J29+'070806'!J29+'070808'!J29)</f>
        <v>0</v>
      </c>
      <c r="N29" s="143">
        <f t="shared" si="8"/>
        <v>715.6940000000001</v>
      </c>
      <c r="O29" s="143">
        <f>SUM('070101'!L29+'070201'!L29+'070202'!L29+'070401'!L29+'070802'!L29+'070803'!L29+'070804'!L29+'070806'!L29+'070808'!L29)</f>
        <v>757.991</v>
      </c>
      <c r="P29" s="143">
        <f>SUM('070101'!M29+'070201'!M29+'070202'!M29+'070401'!M29+'070802'!M29+'070803'!M29+'070804'!M29+'070806'!M29+'070808'!M29)</f>
        <v>0</v>
      </c>
      <c r="Q29" s="143">
        <f t="shared" si="9"/>
        <v>757.991</v>
      </c>
      <c r="R29" s="124">
        <f>SUM('070101'!O29+'070201'!O29+'070202'!O29+'070401'!O29+'070802'!O29+'070803'!O29+'070804'!O29+'070806'!O29+'070808'!O29)</f>
        <v>800.591</v>
      </c>
      <c r="S29" s="124">
        <f>SUM('070101'!P29+'070201'!P29+'070202'!P29+'070401'!P29+'070802'!P29+'070803'!P29+'070804'!P29+'070806'!P29+'070808'!P29)</f>
        <v>0</v>
      </c>
      <c r="T29" s="124">
        <f t="shared" si="10"/>
        <v>800.591</v>
      </c>
      <c r="U29" s="103" t="e">
        <f>'070101'!R29+'070201'!R29+'070202'!R29+'070401'!R29+'070802'!R29+'070803'!#REF!+'070804'!#REF!+'070806'!#REF!</f>
        <v>#REF!</v>
      </c>
      <c r="V29" s="25" t="e">
        <f>'070101'!S29+'070201'!S29+'070202'!S29+'070401'!S29+'070802'!S29+'070803'!#REF!+'070804'!#REF!+'070806'!#REF!</f>
        <v>#REF!</v>
      </c>
      <c r="W29" s="25" t="e">
        <f>'070101'!T29+'070201'!T29+'070202'!T29+'070401'!T29+'070802'!T29+'070803'!#REF!+'070804'!#REF!+'070806'!#REF!</f>
        <v>#REF!</v>
      </c>
    </row>
    <row r="30" spans="1:23" ht="15.75">
      <c r="A30" s="135">
        <v>2273</v>
      </c>
      <c r="B30" s="99" t="s">
        <v>13</v>
      </c>
      <c r="C30" s="142">
        <f>SUM('070101'!C30+'070201'!C30+'070202'!C30+'070401'!C30+'070802'!C30+'070803'!C30+'070804'!C30+'070806'!C30+'070808'!C30)</f>
        <v>3642.3379999999997</v>
      </c>
      <c r="D30" s="142">
        <f>SUM('070101'!D30+'070201'!D30+'070202'!D30+'070401'!D30+'070802'!D30+'070803'!D30+'070804'!D30+'070806'!D30+'070808'!D30)</f>
        <v>0</v>
      </c>
      <c r="E30" s="142">
        <f t="shared" si="5"/>
        <v>3642.3379999999997</v>
      </c>
      <c r="F30" s="142">
        <f>SUM('070101'!F30+'070201'!F30+'070202'!F30+'070401'!F30+'070802'!F30+'070803'!F30+'070804'!F30+'070806'!F30+'070808'!F30)</f>
        <v>5266.022999999999</v>
      </c>
      <c r="G30" s="142">
        <f>SUM('070101'!G30+'070201'!G30+'070202'!G30+'070401'!G30+'070802'!G30+'070803'!G30+'070804'!G30+'070806'!G30+'070808'!G30)</f>
        <v>0</v>
      </c>
      <c r="H30" s="142">
        <f t="shared" si="6"/>
        <v>5266.022999999999</v>
      </c>
      <c r="I30" s="143"/>
      <c r="J30" s="143"/>
      <c r="K30" s="143">
        <f t="shared" si="7"/>
        <v>0</v>
      </c>
      <c r="L30" s="143">
        <f>SUM('070101'!I30+'070201'!I30+'070202'!I30+'070401'!I30+'070802'!I30+'070803'!I30+'070804'!I30+'070806'!I30+'070808'!I30)</f>
        <v>5300.330999999999</v>
      </c>
      <c r="M30" s="143">
        <f>SUM('070101'!J30+'070201'!J30+'070202'!J30+'070401'!J30+'070802'!J30+'070803'!J30+'070804'!J30+'070806'!J30+'070808'!J30)</f>
        <v>0</v>
      </c>
      <c r="N30" s="143">
        <f t="shared" si="8"/>
        <v>5300.330999999999</v>
      </c>
      <c r="O30" s="143">
        <f>SUM('070101'!L30+'070201'!L30+'070202'!L30+'070401'!L30+'070802'!L30+'070803'!L30+'070804'!L30+'070806'!L30+'070808'!L30)</f>
        <v>5613.581999999999</v>
      </c>
      <c r="P30" s="143">
        <f>SUM('070101'!M30+'070201'!M30+'070202'!M30+'070401'!M30+'070802'!M30+'070803'!M30+'070804'!M30+'070806'!M30+'070808'!M30)</f>
        <v>0</v>
      </c>
      <c r="Q30" s="143">
        <f t="shared" si="9"/>
        <v>5613.581999999999</v>
      </c>
      <c r="R30" s="124">
        <f>SUM('070101'!O30+'070201'!O30+'070202'!O30+'070401'!O30+'070802'!O30+'070803'!O30+'070804'!O30+'070806'!O30+'070808'!O30)</f>
        <v>5929.064</v>
      </c>
      <c r="S30" s="124">
        <f>SUM('070101'!P30+'070201'!P30+'070202'!P30+'070401'!P30+'070802'!P30+'070803'!P30+'070804'!P30+'070806'!P30+'070808'!P30)</f>
        <v>0</v>
      </c>
      <c r="T30" s="124">
        <f t="shared" si="10"/>
        <v>5929.064</v>
      </c>
      <c r="U30" s="103" t="e">
        <f>'070101'!R30+'070201'!R30+'070202'!R30+'070401'!R30+'070802'!R30+'070803'!#REF!+'070804'!#REF!+'070806'!#REF!</f>
        <v>#REF!</v>
      </c>
      <c r="V30" s="25" t="e">
        <f>'070101'!S30+'070201'!S30+'070202'!S30+'070401'!S30+'070802'!S30+'070803'!#REF!+'070804'!#REF!+'070806'!#REF!</f>
        <v>#REF!</v>
      </c>
      <c r="W30" s="25" t="e">
        <f>'070101'!T30+'070201'!T30+'070202'!T30+'070401'!T30+'070802'!T30+'070803'!#REF!+'070804'!#REF!+'070806'!#REF!</f>
        <v>#REF!</v>
      </c>
    </row>
    <row r="31" spans="1:23" ht="15.75">
      <c r="A31" s="135">
        <v>2274</v>
      </c>
      <c r="B31" s="99" t="s">
        <v>14</v>
      </c>
      <c r="C31" s="142">
        <f>SUM('070101'!C31+'070201'!C31+'070202'!C31+'070401'!C31+'070802'!C31+'070803'!C31+'070804'!C31+'070806'!C31+'070808'!C31)</f>
        <v>1989.8740000000003</v>
      </c>
      <c r="D31" s="142">
        <f>SUM('070101'!D31+'070201'!D31+'070202'!D31+'070401'!D31+'070802'!D31+'070803'!D31+'070804'!D31+'070806'!D31+'070808'!D31)</f>
        <v>0</v>
      </c>
      <c r="E31" s="142">
        <f t="shared" si="5"/>
        <v>1989.8740000000003</v>
      </c>
      <c r="F31" s="142">
        <f>SUM('070101'!F31+'070201'!F31+'070202'!F31+'070401'!F31+'070802'!F31+'070803'!F31+'070804'!F31+'070806'!F31+'070808'!F31)</f>
        <v>2255.5609999999997</v>
      </c>
      <c r="G31" s="142">
        <f>SUM('070101'!G31+'070201'!G31+'070202'!G31+'070401'!G31+'070802'!G31+'070803'!G31+'070804'!G31+'070806'!G31+'070808'!G31)</f>
        <v>0</v>
      </c>
      <c r="H31" s="142">
        <f t="shared" si="6"/>
        <v>2255.5609999999997</v>
      </c>
      <c r="I31" s="143"/>
      <c r="J31" s="143"/>
      <c r="K31" s="143">
        <f t="shared" si="7"/>
        <v>0</v>
      </c>
      <c r="L31" s="142">
        <f>SUM('070101'!I31+'070201'!I31+'070202'!I31+'070401'!I31+'070802'!I31+'070803'!I31+'070804'!I31+'070806'!I31+'070808'!I31)</f>
        <v>4018.612</v>
      </c>
      <c r="M31" s="143">
        <f>SUM('070101'!J31+'070201'!J31+'070202'!J31+'070401'!J31+'070802'!J31+'070803'!J31+'070804'!J31+'070806'!J31+'070808'!J31)</f>
        <v>0</v>
      </c>
      <c r="N31" s="143">
        <f t="shared" si="8"/>
        <v>4018.612</v>
      </c>
      <c r="O31" s="143">
        <f>SUM('070101'!L31+'070201'!L31+'070202'!L31+'070401'!L31+'070802'!L31+'070803'!L31+'070804'!L31+'070806'!L31+'070808'!L31)</f>
        <v>4256.112000000001</v>
      </c>
      <c r="P31" s="143">
        <f>SUM('070101'!M31+'070201'!M31+'070202'!M31+'070401'!M31+'070802'!M31+'070803'!M31+'070804'!M31+'070806'!M31+'070808'!M31)</f>
        <v>0</v>
      </c>
      <c r="Q31" s="143">
        <f t="shared" si="9"/>
        <v>4256.112000000001</v>
      </c>
      <c r="R31" s="124">
        <f>SUM('070101'!O31+'070201'!O31+'070202'!O31+'070401'!O31+'070802'!O31+'070803'!O31+'070804'!O31+'070806'!O31+'070808'!O31)</f>
        <v>4495.306</v>
      </c>
      <c r="S31" s="124">
        <f>SUM('070101'!P31+'070201'!P31+'070202'!P31+'070401'!P31+'070802'!P31+'070803'!P31+'070804'!P31+'070806'!P31+'070808'!P31)</f>
        <v>0</v>
      </c>
      <c r="T31" s="124">
        <f t="shared" si="10"/>
        <v>4495.306</v>
      </c>
      <c r="U31" s="103" t="e">
        <f>'070101'!R31+'070201'!R31+'070202'!R31+'070401'!R31+'070802'!R31+'070803'!#REF!+'070804'!#REF!+'070806'!#REF!</f>
        <v>#REF!</v>
      </c>
      <c r="V31" s="25" t="e">
        <f>'070101'!S31+'070201'!S31+'070202'!S31+'070401'!S31+'070802'!S31+'070803'!#REF!+'070804'!#REF!+'070806'!#REF!</f>
        <v>#REF!</v>
      </c>
      <c r="W31" s="25" t="e">
        <f>'070101'!T31+'070201'!T31+'070202'!T31+'070401'!T31+'070802'!T31+'070803'!#REF!+'070804'!#REF!+'070806'!#REF!</f>
        <v>#REF!</v>
      </c>
    </row>
    <row r="32" spans="1:23" ht="15.75">
      <c r="A32" s="135">
        <v>2275</v>
      </c>
      <c r="B32" s="99" t="s">
        <v>15</v>
      </c>
      <c r="C32" s="142">
        <f>SUM('070101'!C32+'070201'!C32+'070202'!C32+'070401'!C32+'070802'!C32+'070803'!C32+'070804'!C32+'070806'!C32+'070808'!C32)</f>
        <v>0</v>
      </c>
      <c r="D32" s="142">
        <f>SUM('070101'!D32+'070201'!D32+'070202'!D32+'070401'!D32+'070802'!D32+'070803'!D32+'070804'!D32+'070806'!D32+'070808'!D32)</f>
        <v>0</v>
      </c>
      <c r="E32" s="142">
        <f t="shared" si="5"/>
        <v>0</v>
      </c>
      <c r="F32" s="142">
        <f>SUM('070101'!F32+'070201'!F32+'070202'!F32+'070401'!F32+'070802'!F32+'070803'!F32+'070804'!F32+'070806'!F32+'070808'!F32)</f>
        <v>0</v>
      </c>
      <c r="G32" s="142">
        <f>SUM('070101'!G32+'070201'!G32+'070202'!G32+'070401'!G32+'070802'!G32+'070803'!G32+'070804'!G32+'070806'!G32+'070808'!G32)</f>
        <v>0</v>
      </c>
      <c r="H32" s="142">
        <f t="shared" si="6"/>
        <v>0</v>
      </c>
      <c r="I32" s="143"/>
      <c r="J32" s="143"/>
      <c r="K32" s="143">
        <f t="shared" si="7"/>
        <v>0</v>
      </c>
      <c r="L32" s="143">
        <f>SUM('070101'!I32+'070201'!I32+'070202'!I32+'070401'!I32+'070802'!I32+'070803'!I32+'070804'!I32+'070806'!I32+'070808'!I32)</f>
        <v>0</v>
      </c>
      <c r="M32" s="143">
        <f>SUM('070101'!J32+'070201'!J32+'070202'!J32+'070401'!J32+'070802'!J32+'070803'!J32+'070804'!J32+'070806'!J32+'070808'!J32)</f>
        <v>0</v>
      </c>
      <c r="N32" s="143">
        <f t="shared" si="8"/>
        <v>0</v>
      </c>
      <c r="O32" s="143">
        <f>SUM('070101'!L32+'070201'!L32+'070202'!L32+'070401'!L32+'070802'!L32+'070803'!L32+'070804'!L32+'070806'!L32+'070808'!L32)</f>
        <v>0</v>
      </c>
      <c r="P32" s="143">
        <f>SUM('070101'!M32+'070201'!M32+'070202'!M32+'070401'!M32+'070802'!M32+'070803'!M32+'070804'!M32+'070806'!M32+'070808'!M32)</f>
        <v>0</v>
      </c>
      <c r="Q32" s="143">
        <f t="shared" si="9"/>
        <v>0</v>
      </c>
      <c r="R32" s="124">
        <f>SUM('070101'!O32+'070201'!O32+'070202'!O32+'070401'!O32+'070802'!O32+'070803'!O32+'070804'!O32+'070806'!O32+'070808'!O32)</f>
        <v>0</v>
      </c>
      <c r="S32" s="124">
        <f>SUM('070101'!P32+'070201'!P32+'070202'!P32+'070401'!P32+'070802'!P32+'070803'!P32+'070804'!P32+'070806'!P32+'070808'!P32)</f>
        <v>0</v>
      </c>
      <c r="T32" s="124">
        <f t="shared" si="10"/>
        <v>0</v>
      </c>
      <c r="U32" s="103" t="e">
        <f>'070101'!R32+'070201'!R32+'070202'!R32+'070401'!R32+'070802'!R32+'070803'!#REF!+'070804'!#REF!+'070806'!#REF!</f>
        <v>#REF!</v>
      </c>
      <c r="V32" s="25" t="e">
        <f>'070101'!S32+'070201'!S32+'070202'!S32+'070401'!S32+'070802'!S32+'070803'!#REF!+'070804'!#REF!+'070806'!#REF!</f>
        <v>#REF!</v>
      </c>
      <c r="W32" s="25" t="e">
        <f>'070101'!T32+'070201'!T32+'070202'!T32+'070401'!T32+'070802'!T32+'070803'!#REF!+'070804'!#REF!+'070806'!#REF!</f>
        <v>#REF!</v>
      </c>
    </row>
    <row r="33" spans="1:23" s="10" customFormat="1" ht="30">
      <c r="A33" s="135">
        <v>2280</v>
      </c>
      <c r="B33" s="100" t="s">
        <v>16</v>
      </c>
      <c r="C33" s="142">
        <f aca="true" t="shared" si="13" ref="C33:W33">SUM(C34+C35)</f>
        <v>0</v>
      </c>
      <c r="D33" s="142">
        <f t="shared" si="13"/>
        <v>0</v>
      </c>
      <c r="E33" s="142">
        <f t="shared" si="13"/>
        <v>0</v>
      </c>
      <c r="F33" s="142">
        <f t="shared" si="13"/>
        <v>3.294</v>
      </c>
      <c r="G33" s="142">
        <f t="shared" si="13"/>
        <v>0</v>
      </c>
      <c r="H33" s="142">
        <f t="shared" si="13"/>
        <v>3.294</v>
      </c>
      <c r="I33" s="143">
        <f t="shared" si="13"/>
        <v>3.438936</v>
      </c>
      <c r="J33" s="143">
        <f t="shared" si="13"/>
        <v>0</v>
      </c>
      <c r="K33" s="143">
        <f t="shared" si="13"/>
        <v>3.438936</v>
      </c>
      <c r="L33" s="143">
        <f t="shared" si="13"/>
        <v>67.5</v>
      </c>
      <c r="M33" s="143">
        <f t="shared" si="13"/>
        <v>0</v>
      </c>
      <c r="N33" s="143">
        <f t="shared" si="13"/>
        <v>67.5</v>
      </c>
      <c r="O33" s="143">
        <f t="shared" si="13"/>
        <v>72.97</v>
      </c>
      <c r="P33" s="143">
        <f>SUM(P34+P35)</f>
        <v>0</v>
      </c>
      <c r="Q33" s="143">
        <f t="shared" si="13"/>
        <v>72.97</v>
      </c>
      <c r="R33" s="124">
        <f t="shared" si="13"/>
        <v>76.983</v>
      </c>
      <c r="S33" s="124">
        <f t="shared" si="13"/>
        <v>0</v>
      </c>
      <c r="T33" s="124">
        <f t="shared" si="13"/>
        <v>76.983</v>
      </c>
      <c r="U33" s="115" t="e">
        <f t="shared" si="13"/>
        <v>#REF!</v>
      </c>
      <c r="V33" s="80" t="e">
        <f t="shared" si="13"/>
        <v>#REF!</v>
      </c>
      <c r="W33" s="80" t="e">
        <f t="shared" si="13"/>
        <v>#REF!</v>
      </c>
    </row>
    <row r="34" spans="1:23" s="10" customFormat="1" ht="45">
      <c r="A34" s="135">
        <v>2281</v>
      </c>
      <c r="B34" s="100" t="s">
        <v>42</v>
      </c>
      <c r="C34" s="142">
        <f>SUM('070101'!C34+'070201'!C34+'070202'!C34+'070401'!C34+'070802'!C34+'070803'!C34+'070804'!C34+'070806'!C34+'070808'!C34)</f>
        <v>0</v>
      </c>
      <c r="D34" s="142">
        <f>SUM('070101'!D34+'070201'!D34+'070202'!D34+'070401'!D34+'070802'!D34+'070803'!D34+'070804'!D34+'070806'!D34+'070808'!D34)</f>
        <v>0</v>
      </c>
      <c r="E34" s="142">
        <f>SUM(C34+D34)</f>
        <v>0</v>
      </c>
      <c r="F34" s="142">
        <f>SUM('070101'!F34+'070201'!F34+'070202'!F34+'070401'!F34+'070802'!F34+'070803'!F34+'070804'!F34+'070806'!F34+'070808'!F34)</f>
        <v>0</v>
      </c>
      <c r="G34" s="142">
        <f>SUM('070101'!G34+'070201'!G34+'070202'!G34+'070401'!G34+'070802'!G34+'070803'!G34+'070804'!G34+'070806'!G34+'070808'!G34)</f>
        <v>0</v>
      </c>
      <c r="H34" s="142">
        <f>SUM(F34+G34)</f>
        <v>0</v>
      </c>
      <c r="I34" s="143">
        <f>SUM(F34*104.4%)</f>
        <v>0</v>
      </c>
      <c r="J34" s="143">
        <f>SUM(G34*104.4%)</f>
        <v>0</v>
      </c>
      <c r="K34" s="143">
        <f>SUM(I34+J34)</f>
        <v>0</v>
      </c>
      <c r="L34" s="143">
        <f>SUM('070101'!I34+'070201'!I34+'070202'!I34+'070401'!I34+'070802'!I34+'070803'!I34+'070804'!I34+'070806'!I34+'070808'!I34)</f>
        <v>0</v>
      </c>
      <c r="M34" s="143">
        <f>SUM('070101'!J34+'070201'!J34+'070202'!J34+'070401'!J34+'070802'!J34+'070803'!J34+'070804'!J34+'070806'!J34+'070808'!J34)</f>
        <v>0</v>
      </c>
      <c r="N34" s="143">
        <f>SUM(L34+M34)</f>
        <v>0</v>
      </c>
      <c r="O34" s="143">
        <f>SUM('070101'!L34+'070201'!L34+'070202'!L34+'070401'!L34+'070802'!L34+'070803'!L34+'070804'!L34+'070806'!L34+'070808'!L34)</f>
        <v>0</v>
      </c>
      <c r="P34" s="143">
        <f>SUM('070101'!M34+'070201'!M34+'070202'!M34+'070401'!M34+'070802'!M34+'070803'!M34+'070804'!M34+'070806'!M34+'070808'!M34)</f>
        <v>0</v>
      </c>
      <c r="Q34" s="143">
        <f>SUM(O34+P34)</f>
        <v>0</v>
      </c>
      <c r="R34" s="124">
        <f>SUM('070101'!O34+'070201'!O34+'070202'!O34+'070401'!O34+'070802'!O34+'070803'!O34+'070804'!O34+'070806'!O34+'070808'!O34)</f>
        <v>0</v>
      </c>
      <c r="S34" s="124">
        <f>SUM('070101'!P34+'070201'!P34+'070202'!P34+'070401'!P34+'070802'!P34+'070803'!P34+'070804'!P34+'070806'!P34+'070808'!P34)</f>
        <v>0</v>
      </c>
      <c r="T34" s="124">
        <f>SUM(R34+S34)</f>
        <v>0</v>
      </c>
      <c r="U34" s="103" t="e">
        <f>'070101'!R34+'070201'!R34+'070202'!R34+'070401'!R34+'070802'!R34+'070803'!#REF!+'070804'!#REF!+'070806'!#REF!</f>
        <v>#REF!</v>
      </c>
      <c r="V34" s="25" t="e">
        <f>'070101'!S34+'070201'!S34+'070202'!S34+'070401'!S34+'070802'!S34+'070803'!#REF!+'070804'!#REF!+'070806'!#REF!</f>
        <v>#REF!</v>
      </c>
      <c r="W34" s="25" t="e">
        <f>'070101'!T34+'070201'!T34+'070202'!T34+'070401'!T34+'070802'!T34+'070803'!#REF!+'070804'!#REF!+'070806'!#REF!</f>
        <v>#REF!</v>
      </c>
    </row>
    <row r="35" spans="1:23" s="10" customFormat="1" ht="45">
      <c r="A35" s="135">
        <v>2282</v>
      </c>
      <c r="B35" s="100" t="s">
        <v>17</v>
      </c>
      <c r="C35" s="142">
        <f>SUM('070101'!C35+'070201'!C35+'070202'!C35+'070401'!C35+'070802'!C35+'070803'!C35+'070804'!C35+'070806'!C35+'070808'!C35)</f>
        <v>0</v>
      </c>
      <c r="D35" s="142">
        <f>SUM('070101'!D35+'070201'!D35+'070202'!D35+'070401'!D35+'070802'!D35+'070803'!D35+'070804'!D35+'070806'!D35+'070808'!D35)</f>
        <v>0</v>
      </c>
      <c r="E35" s="142">
        <f>SUM(C35+D35)</f>
        <v>0</v>
      </c>
      <c r="F35" s="142">
        <f>SUM('070101'!F35+'070201'!F35+'070202'!F35+'070401'!F35+'070802'!F35+'070803'!F35+'070804'!F35+'070806'!F35+'070808'!F35)</f>
        <v>3.294</v>
      </c>
      <c r="G35" s="142">
        <f>SUM('070101'!G35+'070201'!G35+'070202'!G35+'070401'!G35+'070802'!G35+'070803'!G35+'070804'!G35+'070806'!G35+'070808'!G35)</f>
        <v>0</v>
      </c>
      <c r="H35" s="142">
        <f>SUM(F35+G35)</f>
        <v>3.294</v>
      </c>
      <c r="I35" s="143">
        <f>SUM(F35*104.4%)</f>
        <v>3.438936</v>
      </c>
      <c r="J35" s="143">
        <f>SUM(G35*104.4%)</f>
        <v>0</v>
      </c>
      <c r="K35" s="143">
        <f>SUM(I35+J35)</f>
        <v>3.438936</v>
      </c>
      <c r="L35" s="143">
        <f>SUM('070101'!I35+'070201'!I35+'070202'!I35+'070401'!I35+'070802'!I35+'070803'!I35+'070804'!I35+'070806'!I35+'070808'!I35)</f>
        <v>67.5</v>
      </c>
      <c r="M35" s="143">
        <f>SUM('070101'!J35+'070201'!J35+'070202'!J35+'070401'!J35+'070802'!J35+'070803'!J35+'070804'!J35+'070806'!J35+'070808'!J35)</f>
        <v>0</v>
      </c>
      <c r="N35" s="143">
        <f>SUM(L35+M35)</f>
        <v>67.5</v>
      </c>
      <c r="O35" s="143">
        <f>SUM('070101'!L35+'070201'!L35+'070202'!L35+'070401'!L35+'070802'!L35+'070803'!L35+'070804'!L35+'070806'!L35+'070808'!L35)</f>
        <v>72.97</v>
      </c>
      <c r="P35" s="143">
        <f>SUM('070101'!M35+'070201'!M35+'070202'!M35+'070401'!M35+'070802'!M35+'070803'!M35+'070804'!M35+'070806'!M35+'070808'!M35)</f>
        <v>0</v>
      </c>
      <c r="Q35" s="143">
        <f>SUM(O35+P35)</f>
        <v>72.97</v>
      </c>
      <c r="R35" s="124">
        <f>SUM('070101'!O35+'070201'!O35+'070202'!O35+'070401'!O35+'070802'!O35+'070803'!O35+'070804'!O35+'070806'!O35+'070808'!O35)</f>
        <v>76.983</v>
      </c>
      <c r="S35" s="124">
        <f>SUM('070101'!P35+'070201'!P35+'070202'!P35+'070401'!P35+'070802'!P35+'070803'!P35+'070804'!P35+'070806'!P35+'070808'!P35)</f>
        <v>0</v>
      </c>
      <c r="T35" s="124">
        <f>SUM(R35+S35)</f>
        <v>76.983</v>
      </c>
      <c r="U35" s="103" t="e">
        <f>'070101'!R35+'070201'!R35+'070202'!R35+'070401'!R35+'070802'!R35+'070803'!#REF!+'070804'!#REF!+'070806'!#REF!</f>
        <v>#REF!</v>
      </c>
      <c r="V35" s="25" t="e">
        <f>'070101'!S35+'070201'!S35+'070202'!S35+'070401'!S35+'070802'!S35+'070803'!#REF!+'070804'!#REF!+'070806'!#REF!</f>
        <v>#REF!</v>
      </c>
      <c r="W35" s="25" t="e">
        <f>'070101'!T35+'070201'!T35+'070202'!T35+'070401'!T35+'070802'!T35+'070803'!#REF!+'070804'!#REF!+'070806'!#REF!</f>
        <v>#REF!</v>
      </c>
    </row>
    <row r="36" spans="1:23" s="9" customFormat="1" ht="15.75">
      <c r="A36" s="134">
        <v>2400</v>
      </c>
      <c r="B36" s="98" t="s">
        <v>43</v>
      </c>
      <c r="C36" s="140">
        <f aca="true" t="shared" si="14" ref="C36:W36">SUM(C37+C38)</f>
        <v>0</v>
      </c>
      <c r="D36" s="140">
        <f t="shared" si="14"/>
        <v>0</v>
      </c>
      <c r="E36" s="140">
        <f t="shared" si="14"/>
        <v>0</v>
      </c>
      <c r="F36" s="140">
        <f t="shared" si="14"/>
        <v>0</v>
      </c>
      <c r="G36" s="140">
        <f t="shared" si="14"/>
        <v>0</v>
      </c>
      <c r="H36" s="140">
        <f t="shared" si="14"/>
        <v>0</v>
      </c>
      <c r="I36" s="141">
        <f t="shared" si="14"/>
        <v>0</v>
      </c>
      <c r="J36" s="141">
        <f t="shared" si="14"/>
        <v>0</v>
      </c>
      <c r="K36" s="141">
        <f t="shared" si="14"/>
        <v>0</v>
      </c>
      <c r="L36" s="141">
        <f t="shared" si="14"/>
        <v>0</v>
      </c>
      <c r="M36" s="141">
        <f t="shared" si="14"/>
        <v>0</v>
      </c>
      <c r="N36" s="141">
        <f t="shared" si="14"/>
        <v>0</v>
      </c>
      <c r="O36" s="141">
        <f t="shared" si="14"/>
        <v>0</v>
      </c>
      <c r="P36" s="141">
        <f>SUM(P37+P38)</f>
        <v>0</v>
      </c>
      <c r="Q36" s="141">
        <f t="shared" si="14"/>
        <v>0</v>
      </c>
      <c r="R36" s="116">
        <f t="shared" si="14"/>
        <v>0</v>
      </c>
      <c r="S36" s="116">
        <f t="shared" si="14"/>
        <v>0</v>
      </c>
      <c r="T36" s="116">
        <f t="shared" si="14"/>
        <v>0</v>
      </c>
      <c r="U36" s="106" t="e">
        <f t="shared" si="14"/>
        <v>#REF!</v>
      </c>
      <c r="V36" s="23" t="e">
        <f t="shared" si="14"/>
        <v>#REF!</v>
      </c>
      <c r="W36" s="23" t="e">
        <f t="shared" si="14"/>
        <v>#REF!</v>
      </c>
    </row>
    <row r="37" spans="1:23" s="10" customFormat="1" ht="15.75">
      <c r="A37" s="135">
        <v>2410</v>
      </c>
      <c r="B37" s="99" t="s">
        <v>44</v>
      </c>
      <c r="C37" s="142">
        <f>SUM('070101'!C37+'070201'!C37+'070202'!C37+'070401'!C37+'070802'!C37+'070803'!C37+'070804'!C37+'070806'!C37+'070808'!C37)</f>
        <v>0</v>
      </c>
      <c r="D37" s="142">
        <f>SUM('070101'!D37+'070201'!D37+'070202'!D37+'070401'!D37+'070802'!D37+'070803'!D37+'070804'!D37+'070806'!D37+'070808'!D37)</f>
        <v>0</v>
      </c>
      <c r="E37" s="142">
        <f>SUM(C37+D37)</f>
        <v>0</v>
      </c>
      <c r="F37" s="142">
        <f>SUM('070101'!F37+'070201'!F37+'070202'!F37+'070401'!F37+'070802'!F37+'070803'!F37+'070804'!F37+'070806'!F37+'070808'!F37)</f>
        <v>0</v>
      </c>
      <c r="G37" s="142">
        <f>SUM('070101'!G37+'070201'!G37+'070202'!G37+'070401'!G37+'070802'!G37+'070803'!G37+'070804'!G37+'070806'!G37+'070808'!G37)</f>
        <v>0</v>
      </c>
      <c r="H37" s="142">
        <f>SUM(F37+G37)</f>
        <v>0</v>
      </c>
      <c r="I37" s="143">
        <f>SUM(F37*104.4%)</f>
        <v>0</v>
      </c>
      <c r="J37" s="143">
        <f>SUM(G37*104.4%)</f>
        <v>0</v>
      </c>
      <c r="K37" s="143">
        <f>SUM(I37+J37)</f>
        <v>0</v>
      </c>
      <c r="L37" s="143">
        <f>SUM('070101'!I37+'070201'!I37+'070202'!I37+'070401'!I37+'070802'!I37+'070803'!I37+'070804'!I37+'070806'!I37+'070808'!I37)</f>
        <v>0</v>
      </c>
      <c r="M37" s="143">
        <f>SUM('070101'!J37+'070201'!J37+'070202'!J37+'070401'!J37+'070802'!J37+'070803'!J37+'070804'!J37+'070806'!J37+'070808'!J37)</f>
        <v>0</v>
      </c>
      <c r="N37" s="143">
        <f>SUM(L37+M37)</f>
        <v>0</v>
      </c>
      <c r="O37" s="143">
        <f>SUM('070101'!L37+'070201'!L37+'070202'!L37+'070401'!L37+'070802'!L37+'070803'!L37+'070804'!L37+'070806'!L37+'070808'!L37)</f>
        <v>0</v>
      </c>
      <c r="P37" s="143">
        <f>SUM('070101'!M37+'070201'!M37+'070202'!M37+'070401'!M37+'070802'!M37+'070803'!M37+'070804'!M37+'070806'!M37+'070808'!M37)</f>
        <v>0</v>
      </c>
      <c r="Q37" s="143">
        <f>SUM(O37+P37)</f>
        <v>0</v>
      </c>
      <c r="R37" s="124">
        <f>SUM('070101'!O37+'070201'!O37+'070202'!O37+'070401'!O37+'070802'!O37+'070803'!O37+'070804'!O37+'070806'!O37+'070808'!O37)</f>
        <v>0</v>
      </c>
      <c r="S37" s="124">
        <f>SUM('070101'!P37+'070201'!P37+'070202'!P37+'070401'!P37+'070802'!P37+'070803'!P37+'070804'!P37+'070806'!P37+'070808'!P37)</f>
        <v>0</v>
      </c>
      <c r="T37" s="124">
        <f>SUM(R37+S37)</f>
        <v>0</v>
      </c>
      <c r="U37" s="103" t="e">
        <f>'070101'!R37+'070201'!R37+'070202'!R37+'070401'!R37+'070802'!R37+'070803'!#REF!+'070804'!#REF!+'070806'!#REF!</f>
        <v>#REF!</v>
      </c>
      <c r="V37" s="25" t="e">
        <f>'070101'!S37+'070201'!S37+'070202'!S37+'070401'!S37+'070802'!S37+'070803'!#REF!+'070804'!#REF!+'070806'!#REF!</f>
        <v>#REF!</v>
      </c>
      <c r="W37" s="25" t="e">
        <f>'070101'!T37+'070201'!T37+'070202'!T37+'070401'!T37+'070802'!T37+'070803'!#REF!+'070804'!#REF!+'070806'!#REF!</f>
        <v>#REF!</v>
      </c>
    </row>
    <row r="38" spans="1:23" s="10" customFormat="1" ht="15.75">
      <c r="A38" s="135">
        <v>2420</v>
      </c>
      <c r="B38" s="99" t="s">
        <v>45</v>
      </c>
      <c r="C38" s="142">
        <f>SUM('070101'!C38+'070201'!C38+'070202'!C38+'070401'!C38+'070802'!C38+'070803'!C38+'070804'!C38+'070806'!C38+'070808'!C38)</f>
        <v>0</v>
      </c>
      <c r="D38" s="142">
        <f>SUM('070101'!D38+'070201'!D38+'070202'!D38+'070401'!D38+'070802'!D38+'070803'!D38+'070804'!D38+'070806'!D38+'070808'!D38)</f>
        <v>0</v>
      </c>
      <c r="E38" s="142">
        <f>SUM(C38+D38)</f>
        <v>0</v>
      </c>
      <c r="F38" s="142">
        <f>SUM('070101'!F38+'070201'!F38+'070202'!F38+'070401'!F38+'070802'!F38+'070803'!F38+'070804'!F38+'070806'!F38+'070808'!F38)</f>
        <v>0</v>
      </c>
      <c r="G38" s="142">
        <f>SUM('070101'!G38+'070201'!G38+'070202'!G38+'070401'!G38+'070802'!G38+'070803'!G38+'070804'!G38+'070806'!G38+'070808'!G38)</f>
        <v>0</v>
      </c>
      <c r="H38" s="142">
        <f>SUM(F38+G38)</f>
        <v>0</v>
      </c>
      <c r="I38" s="143">
        <f>SUM(F38*104.4%)</f>
        <v>0</v>
      </c>
      <c r="J38" s="143">
        <f>SUM(G38*104.4%)</f>
        <v>0</v>
      </c>
      <c r="K38" s="143">
        <f>SUM(I38+J38)</f>
        <v>0</v>
      </c>
      <c r="L38" s="143">
        <f>SUM('070101'!I38+'070201'!I38+'070202'!I38+'070401'!I38+'070802'!I38+'070803'!I38+'070804'!I38+'070806'!I38+'070808'!I38)</f>
        <v>0</v>
      </c>
      <c r="M38" s="143">
        <f>SUM('070101'!J38+'070201'!J38+'070202'!J38+'070401'!J38+'070802'!J38+'070803'!J38+'070804'!J38+'070806'!J38+'070808'!J38)</f>
        <v>0</v>
      </c>
      <c r="N38" s="143">
        <f>SUM(L38+M38)</f>
        <v>0</v>
      </c>
      <c r="O38" s="143">
        <f>SUM('070101'!L38+'070201'!L38+'070202'!L38+'070401'!L38+'070802'!L38+'070803'!L38+'070804'!L38+'070806'!L38+'070808'!L38)</f>
        <v>0</v>
      </c>
      <c r="P38" s="143">
        <f>SUM('070101'!M38+'070201'!M38+'070202'!M38+'070401'!M38+'070802'!M38+'070803'!M38+'070804'!M38+'070806'!M38+'070808'!M38)</f>
        <v>0</v>
      </c>
      <c r="Q38" s="143">
        <f>SUM(O38+P38)</f>
        <v>0</v>
      </c>
      <c r="R38" s="124">
        <f>SUM('070101'!O38+'070201'!O38+'070202'!O38+'070401'!O38+'070802'!O38+'070803'!O38+'070804'!O38+'070806'!O38+'070808'!O38)</f>
        <v>0</v>
      </c>
      <c r="S38" s="124">
        <f>SUM('070101'!P38+'070201'!P38+'070202'!P38+'070401'!P38+'070802'!P38+'070803'!P38+'070804'!P38+'070806'!P38+'070808'!P38)</f>
        <v>0</v>
      </c>
      <c r="T38" s="124">
        <f>SUM(R38+S38)</f>
        <v>0</v>
      </c>
      <c r="U38" s="103" t="e">
        <f>'070101'!R38+'070201'!R38+'070202'!R38+'070401'!R38+'070802'!R38+'070803'!#REF!+'070804'!#REF!+'070806'!#REF!</f>
        <v>#REF!</v>
      </c>
      <c r="V38" s="25" t="e">
        <f>'070101'!S38+'070201'!S38+'070202'!S38+'070401'!S38+'070802'!S38+'070803'!#REF!+'070804'!#REF!+'070806'!#REF!</f>
        <v>#REF!</v>
      </c>
      <c r="W38" s="25" t="e">
        <f>'070101'!T38+'070201'!T38+'070202'!T38+'070401'!T38+'070802'!T38+'070803'!#REF!+'070804'!#REF!+'070806'!#REF!</f>
        <v>#REF!</v>
      </c>
    </row>
    <row r="39" spans="1:23" s="10" customFormat="1" ht="15.75">
      <c r="A39" s="134">
        <v>2600</v>
      </c>
      <c r="B39" s="98" t="s">
        <v>46</v>
      </c>
      <c r="C39" s="140">
        <f aca="true" t="shared" si="15" ref="C39:W39">SUM(C40+C41+C42)</f>
        <v>0</v>
      </c>
      <c r="D39" s="140">
        <f t="shared" si="15"/>
        <v>0</v>
      </c>
      <c r="E39" s="140">
        <f t="shared" si="15"/>
        <v>0</v>
      </c>
      <c r="F39" s="140">
        <f t="shared" si="15"/>
        <v>0</v>
      </c>
      <c r="G39" s="140">
        <f t="shared" si="15"/>
        <v>0</v>
      </c>
      <c r="H39" s="140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si="15"/>
        <v>0</v>
      </c>
      <c r="L39" s="141">
        <f t="shared" si="15"/>
        <v>0</v>
      </c>
      <c r="M39" s="141">
        <f t="shared" si="15"/>
        <v>0</v>
      </c>
      <c r="N39" s="141">
        <f t="shared" si="15"/>
        <v>0</v>
      </c>
      <c r="O39" s="141">
        <f t="shared" si="15"/>
        <v>0</v>
      </c>
      <c r="P39" s="141">
        <f>SUM(P40+P41+P42)</f>
        <v>0</v>
      </c>
      <c r="Q39" s="141">
        <f t="shared" si="15"/>
        <v>0</v>
      </c>
      <c r="R39" s="116">
        <f t="shared" si="15"/>
        <v>0</v>
      </c>
      <c r="S39" s="116">
        <f t="shared" si="15"/>
        <v>0</v>
      </c>
      <c r="T39" s="116">
        <f t="shared" si="15"/>
        <v>0</v>
      </c>
      <c r="U39" s="106" t="e">
        <f t="shared" si="15"/>
        <v>#REF!</v>
      </c>
      <c r="V39" s="23" t="e">
        <f t="shared" si="15"/>
        <v>#REF!</v>
      </c>
      <c r="W39" s="23" t="e">
        <f t="shared" si="15"/>
        <v>#REF!</v>
      </c>
    </row>
    <row r="40" spans="1:23" ht="30">
      <c r="A40" s="135">
        <v>2610</v>
      </c>
      <c r="B40" s="100" t="s">
        <v>47</v>
      </c>
      <c r="C40" s="142">
        <f>SUM('070101'!C40+'070201'!C40+'070202'!C40+'070401'!C40+'070802'!C40+'070803'!C40+'070804'!C40+'070806'!C40+'070808'!C40)</f>
        <v>0</v>
      </c>
      <c r="D40" s="142">
        <f>SUM('070101'!D40+'070201'!D40+'070202'!D40+'070401'!D40+'070802'!D40+'070803'!D40+'070804'!D40+'070806'!D40+'070808'!D40)</f>
        <v>0</v>
      </c>
      <c r="E40" s="142">
        <f>SUM(C40+D40)</f>
        <v>0</v>
      </c>
      <c r="F40" s="142">
        <f>SUM('070101'!F40+'070201'!F40+'070202'!F40+'070401'!F40+'070802'!F40+'070803'!F40+'070804'!F40+'070806'!F40+'070808'!F40)</f>
        <v>0</v>
      </c>
      <c r="G40" s="142">
        <f>SUM('070101'!G40+'070201'!G40+'070202'!G40+'070401'!G40+'070802'!G40+'070803'!G40+'070804'!G40+'070806'!G40+'070808'!G40)</f>
        <v>0</v>
      </c>
      <c r="H40" s="142">
        <f>SUM(F40+G40)</f>
        <v>0</v>
      </c>
      <c r="I40" s="143">
        <f aca="true" t="shared" si="16" ref="I40:J42">SUM(F40*104.4%)</f>
        <v>0</v>
      </c>
      <c r="J40" s="143">
        <f t="shared" si="16"/>
        <v>0</v>
      </c>
      <c r="K40" s="143">
        <f>SUM(I40+J40)</f>
        <v>0</v>
      </c>
      <c r="L40" s="143">
        <f>SUM('070101'!I40+'070201'!I40+'070202'!I40+'070401'!I40+'070802'!I40+'070803'!I40+'070804'!I40+'070806'!I40+'070808'!I40)</f>
        <v>0</v>
      </c>
      <c r="M40" s="143">
        <f>SUM('070101'!J40+'070201'!J40+'070202'!J40+'070401'!J40+'070802'!J40+'070803'!J40+'070804'!J40+'070806'!J40+'070808'!J40)</f>
        <v>0</v>
      </c>
      <c r="N40" s="143">
        <f>SUM(L40+M40)</f>
        <v>0</v>
      </c>
      <c r="O40" s="143">
        <f>SUM('070101'!L40+'070201'!L40+'070202'!L40+'070401'!L40+'070802'!L40+'070803'!L40+'070804'!L40+'070806'!L40+'070808'!L40)</f>
        <v>0</v>
      </c>
      <c r="P40" s="143">
        <f>SUM('070101'!M40+'070201'!M40+'070202'!M40+'070401'!M40+'070802'!M40+'070803'!M40+'070804'!M40+'070806'!M40+'070808'!M40)</f>
        <v>0</v>
      </c>
      <c r="Q40" s="143">
        <f>SUM(O40+P40)</f>
        <v>0</v>
      </c>
      <c r="R40" s="124">
        <f>SUM('070101'!O40+'070201'!O40+'070202'!O40+'070401'!O40+'070802'!O40+'070803'!O40+'070804'!O40+'070806'!O40+'070808'!O40)</f>
        <v>0</v>
      </c>
      <c r="S40" s="124">
        <f>SUM('070101'!P40+'070201'!P40+'070202'!P40+'070401'!P40+'070802'!P40+'070803'!P40+'070804'!P40+'070806'!P40+'070808'!P40)</f>
        <v>0</v>
      </c>
      <c r="T40" s="124">
        <f>SUM(R40+S40)</f>
        <v>0</v>
      </c>
      <c r="U40" s="103" t="e">
        <f>'070101'!R40+'070201'!R40+'070202'!R40+'070401'!R40+'070802'!R40+'070803'!#REF!+'070804'!#REF!+'070806'!#REF!</f>
        <v>#REF!</v>
      </c>
      <c r="V40" s="25" t="e">
        <f>'070101'!S40+'070201'!S40+'070202'!S40+'070401'!S40+'070802'!S40+'070803'!#REF!+'070804'!#REF!+'070806'!#REF!</f>
        <v>#REF!</v>
      </c>
      <c r="W40" s="25" t="e">
        <f>'070101'!T40+'070201'!T40+'070202'!T40+'070401'!T40+'070802'!T40+'070803'!#REF!+'070804'!#REF!+'070806'!#REF!</f>
        <v>#REF!</v>
      </c>
    </row>
    <row r="41" spans="1:23" ht="30">
      <c r="A41" s="135">
        <v>2620</v>
      </c>
      <c r="B41" s="100" t="s">
        <v>48</v>
      </c>
      <c r="C41" s="142">
        <f>SUM('070101'!C41+'070201'!C41+'070202'!C41+'070401'!C41+'070802'!C41+'070803'!C41+'070804'!C41+'070806'!C41+'070808'!C41)</f>
        <v>0</v>
      </c>
      <c r="D41" s="142">
        <f>SUM('070101'!D41+'070201'!D41+'070202'!D41+'070401'!D41+'070802'!D41+'070803'!D41+'070804'!D41+'070806'!D41+'070808'!D41)</f>
        <v>0</v>
      </c>
      <c r="E41" s="142">
        <f>SUM(C41+D41)</f>
        <v>0</v>
      </c>
      <c r="F41" s="142">
        <f>SUM('070101'!F41+'070201'!F41+'070202'!F41+'070401'!F41+'070802'!F41+'070803'!F41+'070804'!F41+'070806'!F41+'070808'!F41)</f>
        <v>0</v>
      </c>
      <c r="G41" s="142">
        <f>SUM('070101'!G41+'070201'!G41+'070202'!G41+'070401'!G41+'070802'!G41+'070803'!G41+'070804'!G41+'070806'!G41+'070808'!G41)</f>
        <v>0</v>
      </c>
      <c r="H41" s="142">
        <f>SUM(F41+G41)</f>
        <v>0</v>
      </c>
      <c r="I41" s="143">
        <f t="shared" si="16"/>
        <v>0</v>
      </c>
      <c r="J41" s="143">
        <f t="shared" si="16"/>
        <v>0</v>
      </c>
      <c r="K41" s="143">
        <f>SUM(I41+J41)</f>
        <v>0</v>
      </c>
      <c r="L41" s="143">
        <f>SUM('070101'!I41+'070201'!I41+'070202'!I41+'070401'!I41+'070802'!I41+'070803'!I41+'070804'!I41+'070806'!I41+'070808'!I41)</f>
        <v>0</v>
      </c>
      <c r="M41" s="143">
        <f>SUM('070101'!J41+'070201'!J41+'070202'!J41+'070401'!J41+'070802'!J41+'070803'!J41+'070804'!J41+'070806'!J41+'070808'!J41)</f>
        <v>0</v>
      </c>
      <c r="N41" s="143">
        <f>SUM(L41+M41)</f>
        <v>0</v>
      </c>
      <c r="O41" s="143">
        <f>SUM('070101'!L41+'070201'!L41+'070202'!L41+'070401'!L41+'070802'!L41+'070803'!L41+'070804'!L41+'070806'!L41+'070808'!L41)</f>
        <v>0</v>
      </c>
      <c r="P41" s="143">
        <f>SUM('070101'!M41+'070201'!M41+'070202'!M41+'070401'!M41+'070802'!M41+'070803'!M41+'070804'!M41+'070806'!M41+'070808'!M41)</f>
        <v>0</v>
      </c>
      <c r="Q41" s="143">
        <f>SUM(O41+P41)</f>
        <v>0</v>
      </c>
      <c r="R41" s="124">
        <f>SUM('070101'!O41+'070201'!O41+'070202'!O41+'070401'!O41+'070802'!O41+'070803'!O41+'070804'!O41+'070806'!O41+'070808'!O41)</f>
        <v>0</v>
      </c>
      <c r="S41" s="124">
        <f>SUM('070101'!P41+'070201'!P41+'070202'!P41+'070401'!P41+'070802'!P41+'070803'!P41+'070804'!P41+'070806'!P41+'070808'!P41)</f>
        <v>0</v>
      </c>
      <c r="T41" s="124">
        <f>SUM(R41+S41)</f>
        <v>0</v>
      </c>
      <c r="U41" s="103" t="e">
        <f>'070101'!R41+'070201'!R41+'070202'!R41+'070401'!R41+'070802'!R41+'070803'!#REF!+'070804'!#REF!+'070806'!#REF!</f>
        <v>#REF!</v>
      </c>
      <c r="V41" s="25" t="e">
        <f>'070101'!S41+'070201'!S41+'070202'!S41+'070401'!S41+'070802'!S41+'070803'!#REF!+'070804'!#REF!+'070806'!#REF!</f>
        <v>#REF!</v>
      </c>
      <c r="W41" s="25" t="e">
        <f>'070101'!T41+'070201'!T41+'070202'!T41+'070401'!T41+'070802'!T41+'070803'!#REF!+'070804'!#REF!+'070806'!#REF!</f>
        <v>#REF!</v>
      </c>
    </row>
    <row r="42" spans="1:23" ht="30">
      <c r="A42" s="135">
        <v>2630</v>
      </c>
      <c r="B42" s="100" t="s">
        <v>49</v>
      </c>
      <c r="C42" s="142">
        <f>SUM('070101'!C42+'070201'!C42+'070202'!C42+'070401'!C42+'070802'!C42+'070803'!C42+'070804'!C42+'070806'!C42+'070808'!C42)</f>
        <v>0</v>
      </c>
      <c r="D42" s="142">
        <f>SUM('070101'!D42+'070201'!D42+'070202'!D42+'070401'!D42+'070802'!D42+'070803'!D42+'070804'!D42+'070806'!D42+'070808'!D42)</f>
        <v>0</v>
      </c>
      <c r="E42" s="142">
        <f>SUM(C42+D42)</f>
        <v>0</v>
      </c>
      <c r="F42" s="142">
        <f>SUM('070101'!F42+'070201'!F42+'070202'!F42+'070401'!F42+'070802'!F42+'070803'!F42+'070804'!F42+'070806'!F42+'070808'!F42)</f>
        <v>0</v>
      </c>
      <c r="G42" s="142">
        <f>SUM('070101'!G42+'070201'!G42+'070202'!G42+'070401'!G42+'070802'!G42+'070803'!G42+'070804'!G42+'070806'!G42+'070808'!G42)</f>
        <v>0</v>
      </c>
      <c r="H42" s="142">
        <f>SUM(F42+G42)</f>
        <v>0</v>
      </c>
      <c r="I42" s="143">
        <f t="shared" si="16"/>
        <v>0</v>
      </c>
      <c r="J42" s="143">
        <f t="shared" si="16"/>
        <v>0</v>
      </c>
      <c r="K42" s="143">
        <f>SUM(I42+J42)</f>
        <v>0</v>
      </c>
      <c r="L42" s="143">
        <f>SUM('070101'!I42+'070201'!I42+'070202'!I42+'070401'!I42+'070802'!I42+'070803'!I42+'070804'!I42+'070806'!I42+'070808'!I42)</f>
        <v>0</v>
      </c>
      <c r="M42" s="143">
        <f>SUM('070101'!J42+'070201'!J42+'070202'!J42+'070401'!J42+'070802'!J42+'070803'!J42+'070804'!J42+'070806'!J42+'070808'!J42)</f>
        <v>0</v>
      </c>
      <c r="N42" s="143">
        <f>SUM(L42+M42)</f>
        <v>0</v>
      </c>
      <c r="O42" s="143">
        <f>SUM('070101'!L42+'070201'!L42+'070202'!L42+'070401'!L42+'070802'!L42+'070803'!L42+'070804'!L42+'070806'!L42+'070808'!L42)</f>
        <v>0</v>
      </c>
      <c r="P42" s="143">
        <f>SUM('070101'!M42+'070201'!M42+'070202'!M42+'070401'!M42+'070802'!M42+'070803'!M42+'070804'!M42+'070806'!M42+'070808'!M42)</f>
        <v>0</v>
      </c>
      <c r="Q42" s="143">
        <f>SUM(O42+P42)</f>
        <v>0</v>
      </c>
      <c r="R42" s="124">
        <f>SUM('070101'!O42+'070201'!O42+'070202'!O42+'070401'!O42+'070802'!O42+'070803'!O42+'070804'!O42+'070806'!O42+'070808'!O42)</f>
        <v>0</v>
      </c>
      <c r="S42" s="124">
        <f>SUM('070101'!P42+'070201'!P42+'070202'!P42+'070401'!P42+'070802'!P42+'070803'!P42+'070804'!P42+'070806'!P42+'070808'!P42)</f>
        <v>0</v>
      </c>
      <c r="T42" s="124">
        <f>SUM(R42+S42)</f>
        <v>0</v>
      </c>
      <c r="U42" s="103" t="e">
        <f>'070101'!R42+'070201'!R42+'070202'!R42+'070401'!R42+'070802'!R42+'070803'!#REF!+'070804'!#REF!+'070806'!#REF!</f>
        <v>#REF!</v>
      </c>
      <c r="V42" s="25" t="e">
        <f>'070101'!S42+'070201'!S42+'070202'!S42+'070401'!S42+'070802'!S42+'070803'!#REF!+'070804'!#REF!+'070806'!#REF!</f>
        <v>#REF!</v>
      </c>
      <c r="W42" s="25" t="e">
        <f>'070101'!T42+'070201'!T42+'070202'!T42+'070401'!T42+'070802'!T42+'070803'!#REF!+'070804'!#REF!+'070806'!#REF!</f>
        <v>#REF!</v>
      </c>
    </row>
    <row r="43" spans="1:23" s="7" customFormat="1" ht="15.75">
      <c r="A43" s="134">
        <v>2700</v>
      </c>
      <c r="B43" s="98" t="s">
        <v>50</v>
      </c>
      <c r="C43" s="140">
        <f>SUM(C44+C45+C46)</f>
        <v>43.44</v>
      </c>
      <c r="D43" s="140">
        <f aca="true" t="shared" si="17" ref="D43:W43">SUM(D44+D45+D46)</f>
        <v>0</v>
      </c>
      <c r="E43" s="140">
        <f t="shared" si="17"/>
        <v>43.44</v>
      </c>
      <c r="F43" s="140">
        <f t="shared" si="17"/>
        <v>38.01</v>
      </c>
      <c r="G43" s="140">
        <f t="shared" si="17"/>
        <v>0</v>
      </c>
      <c r="H43" s="140">
        <f t="shared" si="17"/>
        <v>38.01</v>
      </c>
      <c r="I43" s="141">
        <f t="shared" si="17"/>
        <v>0</v>
      </c>
      <c r="J43" s="141">
        <f t="shared" si="17"/>
        <v>0</v>
      </c>
      <c r="K43" s="141">
        <f t="shared" si="17"/>
        <v>0</v>
      </c>
      <c r="L43" s="141">
        <f t="shared" si="17"/>
        <v>38.01</v>
      </c>
      <c r="M43" s="141">
        <f t="shared" si="17"/>
        <v>0</v>
      </c>
      <c r="N43" s="141">
        <f t="shared" si="17"/>
        <v>38.01</v>
      </c>
      <c r="O43" s="141">
        <f t="shared" si="17"/>
        <v>41.089</v>
      </c>
      <c r="P43" s="141">
        <f>SUM(P44+P45+P46)</f>
        <v>0</v>
      </c>
      <c r="Q43" s="141">
        <f t="shared" si="17"/>
        <v>41.089</v>
      </c>
      <c r="R43" s="116">
        <f t="shared" si="17"/>
        <v>43.349</v>
      </c>
      <c r="S43" s="116">
        <f t="shared" si="17"/>
        <v>0</v>
      </c>
      <c r="T43" s="116">
        <f t="shared" si="17"/>
        <v>43.349</v>
      </c>
      <c r="U43" s="106" t="e">
        <f t="shared" si="17"/>
        <v>#REF!</v>
      </c>
      <c r="V43" s="23" t="e">
        <f t="shared" si="17"/>
        <v>#REF!</v>
      </c>
      <c r="W43" s="23" t="e">
        <f t="shared" si="17"/>
        <v>#REF!</v>
      </c>
    </row>
    <row r="44" spans="1:23" s="9" customFormat="1" ht="15.75">
      <c r="A44" s="135">
        <v>2710</v>
      </c>
      <c r="B44" s="99" t="s">
        <v>18</v>
      </c>
      <c r="C44" s="142">
        <f>SUM('070101'!C44+'070201'!C44+'070202'!C44+'070401'!C44+'070802'!C44+'070803'!C44+'070804'!C44+'070806'!C44+'070808'!C44)</f>
        <v>0</v>
      </c>
      <c r="D44" s="142">
        <f>SUM('070101'!D44+'070201'!D44+'070202'!D44+'070401'!D44+'070802'!D44+'070803'!D44+'070804'!D44+'070806'!D44+'070808'!D44)</f>
        <v>0</v>
      </c>
      <c r="E44" s="142">
        <f>SUM(C44+D44)</f>
        <v>0</v>
      </c>
      <c r="F44" s="142">
        <f>SUM('070101'!F44+'070201'!F44+'070202'!F44+'070401'!F44+'070802'!F44+'070803'!F44+'070804'!F44+'070806'!F44+'070808'!F44)</f>
        <v>0</v>
      </c>
      <c r="G44" s="142">
        <f>SUM('070101'!G44+'070201'!G44+'070202'!G44+'070401'!G44+'070802'!G44+'070803'!G44+'070804'!G44+'070806'!G44+'070808'!G44)</f>
        <v>0</v>
      </c>
      <c r="H44" s="142">
        <f>SUM(F44+G44)</f>
        <v>0</v>
      </c>
      <c r="I44" s="143">
        <f>SUM(F44*104.4%)</f>
        <v>0</v>
      </c>
      <c r="J44" s="143">
        <f>SUM(G44*104.4%)</f>
        <v>0</v>
      </c>
      <c r="K44" s="143">
        <f>SUM(I44+J44)</f>
        <v>0</v>
      </c>
      <c r="L44" s="143">
        <f>SUM('070101'!I44+'070201'!I44+'070202'!I44+'070401'!I44+'070802'!I44+'070803'!I44+'070804'!I44+'070806'!I44+'070808'!I44)</f>
        <v>0</v>
      </c>
      <c r="M44" s="143">
        <f>SUM('070101'!J44+'070201'!J44+'070202'!J44+'070401'!J44+'070802'!J44+'070803'!J44+'070804'!J44+'070806'!J44+'070808'!J44)</f>
        <v>0</v>
      </c>
      <c r="N44" s="143">
        <f>SUM(L44+M44)</f>
        <v>0</v>
      </c>
      <c r="O44" s="143">
        <f>SUM('070101'!L44+'070201'!L44+'070202'!L44+'070401'!L44+'070802'!L44+'070803'!L44+'070804'!L44+'070806'!L44+'070808'!L44)</f>
        <v>0</v>
      </c>
      <c r="P44" s="143">
        <f>SUM('070101'!M44+'070201'!M44+'070202'!M44+'070401'!M44+'070802'!M44+'070803'!M44+'070804'!M44+'070806'!M44+'070808'!M44)</f>
        <v>0</v>
      </c>
      <c r="Q44" s="143">
        <f>SUM(O44+P44)</f>
        <v>0</v>
      </c>
      <c r="R44" s="124">
        <f>SUM('070101'!O44+'070201'!O44+'070202'!O44+'070401'!O44+'070802'!O44+'070803'!O44+'070804'!O44+'070806'!O44+'070808'!O44)</f>
        <v>0</v>
      </c>
      <c r="S44" s="124">
        <f>SUM('070101'!P44+'070201'!P44+'070202'!P44+'070401'!P44+'070802'!P44+'070803'!P44+'070804'!P44+'070806'!P44+'070808'!P44)</f>
        <v>0</v>
      </c>
      <c r="T44" s="124">
        <f>SUM(R44+S44)</f>
        <v>0</v>
      </c>
      <c r="U44" s="103" t="e">
        <f>'070101'!R44+'070201'!R44+'070202'!R44+'070401'!R44+'070802'!R44+'070803'!#REF!+'070804'!#REF!+'070806'!#REF!</f>
        <v>#REF!</v>
      </c>
      <c r="V44" s="25" t="e">
        <f>'070101'!S44+'070201'!S44+'070202'!S44+'070401'!S44+'070802'!S44+'070803'!#REF!+'070804'!#REF!+'070806'!#REF!</f>
        <v>#REF!</v>
      </c>
      <c r="W44" s="25" t="e">
        <f>'070101'!T44+'070201'!T44+'070202'!T44+'070401'!T44+'070802'!T44+'070803'!#REF!+'070804'!#REF!+'070806'!#REF!</f>
        <v>#REF!</v>
      </c>
    </row>
    <row r="45" spans="1:23" s="10" customFormat="1" ht="15.75">
      <c r="A45" s="135">
        <v>2720</v>
      </c>
      <c r="B45" s="99" t="s">
        <v>19</v>
      </c>
      <c r="C45" s="142">
        <f>SUM('070101'!C45+'070201'!C45+'070202'!C45+'070401'!C45+'070802'!C45+'070803'!C45+'070804'!C45+'070806'!C45+'070808'!C45)</f>
        <v>0</v>
      </c>
      <c r="D45" s="142">
        <f>SUM('070101'!D45+'070201'!D45+'070202'!D45+'070401'!D45+'070802'!D45+'070803'!D45+'070804'!D45+'070806'!D45+'070808'!D45)</f>
        <v>0</v>
      </c>
      <c r="E45" s="142">
        <f>SUM(C45+D45)</f>
        <v>0</v>
      </c>
      <c r="F45" s="142">
        <f>SUM('070101'!F45+'070201'!F45+'070202'!F45+'070401'!F45+'070802'!F45+'070803'!F45+'070804'!F45+'070806'!F45+'070808'!F45)</f>
        <v>0</v>
      </c>
      <c r="G45" s="142">
        <f>SUM('070101'!G45+'070201'!G45+'070202'!G45+'070401'!G45+'070802'!G45+'070803'!G45+'070804'!G45+'070806'!G45+'070808'!G45)</f>
        <v>0</v>
      </c>
      <c r="H45" s="142">
        <f>SUM(F45+G45)</f>
        <v>0</v>
      </c>
      <c r="I45" s="143">
        <f>SUM(F45*104.4%)</f>
        <v>0</v>
      </c>
      <c r="J45" s="143">
        <f>SUM(G45*104.4%)</f>
        <v>0</v>
      </c>
      <c r="K45" s="143">
        <f>SUM(I45+J45)</f>
        <v>0</v>
      </c>
      <c r="L45" s="143">
        <f>SUM('070101'!I45+'070201'!I45+'070202'!I45+'070401'!I45+'070802'!I45+'070803'!I45+'070804'!I45+'070806'!I45+'070808'!I45)</f>
        <v>0</v>
      </c>
      <c r="M45" s="143">
        <f>SUM('070101'!J45+'070201'!J45+'070202'!J45+'070401'!J45+'070802'!J45+'070803'!J45+'070804'!J45+'070806'!J45+'070808'!J45)</f>
        <v>0</v>
      </c>
      <c r="N45" s="143">
        <f>SUM(L45+M45)</f>
        <v>0</v>
      </c>
      <c r="O45" s="143">
        <f>SUM('070101'!L45+'070201'!L45+'070202'!L45+'070401'!L45+'070802'!L45+'070803'!L45+'070804'!L45+'070806'!L45+'070808'!L45)</f>
        <v>0</v>
      </c>
      <c r="P45" s="143">
        <f>SUM('070101'!M45+'070201'!M45+'070202'!M45+'070401'!M45+'070802'!M45+'070803'!M45+'070804'!M45+'070806'!M45+'070808'!M45)</f>
        <v>0</v>
      </c>
      <c r="Q45" s="143">
        <f>SUM(O45+P45)</f>
        <v>0</v>
      </c>
      <c r="R45" s="124">
        <f>SUM('070101'!O45+'070201'!O45+'070202'!O45+'070401'!O45+'070802'!O45+'070803'!O45+'070804'!O45+'070806'!O45+'070808'!O45)</f>
        <v>0</v>
      </c>
      <c r="S45" s="124">
        <f>SUM('070101'!P45+'070201'!P45+'070202'!P45+'070401'!P45+'070802'!P45+'070803'!P45+'070804'!P45+'070806'!P45+'070808'!P45)</f>
        <v>0</v>
      </c>
      <c r="T45" s="124">
        <f>SUM(R45+S45)</f>
        <v>0</v>
      </c>
      <c r="U45" s="103" t="e">
        <f>'070101'!R45+'070201'!R45+'070202'!R45+'070401'!R45+'070802'!R45+'070803'!#REF!+'070804'!#REF!+'070806'!#REF!</f>
        <v>#REF!</v>
      </c>
      <c r="V45" s="25" t="e">
        <f>'070101'!S45+'070201'!S45+'070202'!S45+'070401'!S45+'070802'!S45+'070803'!#REF!+'070804'!#REF!+'070806'!#REF!</f>
        <v>#REF!</v>
      </c>
      <c r="W45" s="25" t="e">
        <f>'070101'!T45+'070201'!T45+'070202'!T45+'070401'!T45+'070802'!T45+'070803'!#REF!+'070804'!#REF!+'070806'!#REF!</f>
        <v>#REF!</v>
      </c>
    </row>
    <row r="46" spans="1:23" s="10" customFormat="1" ht="15.75">
      <c r="A46" s="135">
        <v>2730</v>
      </c>
      <c r="B46" s="99" t="s">
        <v>51</v>
      </c>
      <c r="C46" s="142">
        <f>SUM('070101'!C46+'070201'!C46+'070202'!C46+'070401'!C46+'070802'!C46+'070803'!C46+'070804'!C46+'070806'!C46+'070808'!C46)</f>
        <v>43.44</v>
      </c>
      <c r="D46" s="142">
        <f>SUM('070101'!D46+'070201'!D46+'070202'!D46+'070401'!D46+'070802'!D46+'070803'!D46+'070804'!D46+'070806'!D46+'070808'!D46)</f>
        <v>0</v>
      </c>
      <c r="E46" s="142">
        <f>SUM(C46+D46)</f>
        <v>43.44</v>
      </c>
      <c r="F46" s="142">
        <f>SUM('070101'!F46+'070201'!F46+'070202'!F46+'070401'!F46+'070802'!F46+'070803'!F46+'070804'!F46+'070806'!F46+'070808'!F46)</f>
        <v>38.01</v>
      </c>
      <c r="G46" s="142">
        <f>SUM('070101'!G46+'070201'!G46+'070202'!G46+'070401'!G46+'070802'!G46+'070803'!G46+'070804'!G46+'070806'!G46+'070808'!G46)</f>
        <v>0</v>
      </c>
      <c r="H46" s="142">
        <f>SUM(F46+G46)</f>
        <v>38.01</v>
      </c>
      <c r="I46" s="143"/>
      <c r="J46" s="143">
        <f>SUM(G46*104.4%)</f>
        <v>0</v>
      </c>
      <c r="K46" s="143">
        <f>SUM(I46+J46)</f>
        <v>0</v>
      </c>
      <c r="L46" s="143">
        <f>SUM('070101'!I46+'070201'!I46+'070202'!I46+'070401'!I46+'070802'!I46+'070803'!I46+'070804'!I46+'070806'!I46+'070808'!I46)</f>
        <v>38.01</v>
      </c>
      <c r="M46" s="143">
        <f>SUM('070101'!J46+'070201'!J46+'070202'!J46+'070401'!J46+'070802'!J46+'070803'!J46+'070804'!J46+'070806'!J46+'070808'!J46)</f>
        <v>0</v>
      </c>
      <c r="N46" s="143">
        <f>SUM(L46+M46)</f>
        <v>38.01</v>
      </c>
      <c r="O46" s="143">
        <f>SUM('070101'!L46+'070201'!L46+'070202'!L46+'070401'!L46+'070802'!L46+'070803'!L46+'070804'!L46+'070806'!L46+'070808'!L46)</f>
        <v>41.089</v>
      </c>
      <c r="P46" s="143">
        <f>SUM('070101'!M46+'070201'!M46+'070202'!M46+'070401'!M46+'070802'!M46+'070803'!M46+'070804'!M46+'070806'!M46+'070808'!M46)</f>
        <v>0</v>
      </c>
      <c r="Q46" s="143">
        <f>SUM(O46+P46)</f>
        <v>41.089</v>
      </c>
      <c r="R46" s="124">
        <f>SUM('070101'!O46+'070201'!O46+'070202'!O46+'070401'!O46+'070802'!O46+'070803'!O46+'070804'!O46+'070806'!O46+'070808'!O46)</f>
        <v>43.349</v>
      </c>
      <c r="S46" s="124">
        <f>SUM('070101'!P46+'070201'!P46+'070202'!P46+'070401'!P46+'070802'!P46+'070803'!P46+'070804'!P46+'070806'!P46+'070808'!P46)</f>
        <v>0</v>
      </c>
      <c r="T46" s="124">
        <f>SUM(R46+S46)</f>
        <v>43.349</v>
      </c>
      <c r="U46" s="103" t="e">
        <f>'070101'!R46+'070201'!R46+'070202'!R46+'070401'!R46+'070802'!R46+'070803'!#REF!+'070804'!#REF!+'070806'!#REF!</f>
        <v>#REF!</v>
      </c>
      <c r="V46" s="25" t="e">
        <f>'070101'!S46+'070201'!S46+'070202'!S46+'070401'!S46+'070802'!S46+'070803'!#REF!+'070804'!#REF!+'070806'!#REF!</f>
        <v>#REF!</v>
      </c>
      <c r="W46" s="25" t="e">
        <f>'070101'!T46+'070201'!T46+'070202'!T46+'070401'!T46+'070802'!T46+'070803'!#REF!+'070804'!#REF!+'070806'!#REF!</f>
        <v>#REF!</v>
      </c>
    </row>
    <row r="47" spans="1:23" s="10" customFormat="1" ht="15.75">
      <c r="A47" s="134">
        <v>2800</v>
      </c>
      <c r="B47" s="98" t="s">
        <v>9</v>
      </c>
      <c r="C47" s="142">
        <f>SUM('070101'!C47+'070201'!C47+'070202'!C47+'070401'!C47+'070802'!C47+'070803'!C47+'070804'!C47+'070806'!C47+'070808'!C47)</f>
        <v>5.561</v>
      </c>
      <c r="D47" s="142">
        <f>SUM('070101'!D47+'070201'!D47+'070202'!D47+'070401'!D47+'070802'!D47+'070803'!D47+'070804'!D47+'070806'!D47+'070808'!D47)</f>
        <v>0</v>
      </c>
      <c r="E47" s="142">
        <f>SUM(C47+D47)</f>
        <v>5.561</v>
      </c>
      <c r="F47" s="142">
        <f>SUM('070101'!F47+'070201'!F47+'070202'!F47+'070401'!F47+'070802'!F47+'070803'!F47+'070804'!F47+'070806'!F47+'070808'!F47)</f>
        <v>219.054</v>
      </c>
      <c r="G47" s="142">
        <f>SUM('070101'!G47+'070201'!G47+'070202'!G47+'070401'!G47+'070802'!G47+'070803'!G47+'070804'!G47+'070806'!G47+'070808'!G47)</f>
        <v>0</v>
      </c>
      <c r="H47" s="142">
        <f>SUM(F47+G47)</f>
        <v>219.054</v>
      </c>
      <c r="I47" s="143">
        <f>SUM(F47*104.4%)</f>
        <v>228.69237600000002</v>
      </c>
      <c r="J47" s="143">
        <f>SUM(G47*104.4%)</f>
        <v>0</v>
      </c>
      <c r="K47" s="143">
        <f>SUM(I47+J47)</f>
        <v>228.69237600000002</v>
      </c>
      <c r="L47" s="143">
        <f>SUM('070101'!I47+'070201'!I47+'070202'!I47+'070401'!I47+'070802'!I47+'070803'!I47+'070804'!I47+'070806'!I47+'070808'!I47)</f>
        <v>15</v>
      </c>
      <c r="M47" s="143">
        <f>SUM('070101'!J47+'070201'!J47+'070202'!J47+'070401'!J47+'070802'!J47+'070803'!J47+'070804'!J47+'070806'!J47+'070808'!J47)</f>
        <v>0</v>
      </c>
      <c r="N47" s="143">
        <f>SUM(L47+M47)</f>
        <v>15</v>
      </c>
      <c r="O47" s="143">
        <f>SUM('070101'!L47+'070201'!L47+'070202'!L47+'070401'!L47+'070802'!L47+'070803'!L47+'070804'!L47+'070806'!L47+'070808'!L47)</f>
        <v>16.215</v>
      </c>
      <c r="P47" s="143">
        <f>SUM('070101'!M47+'070201'!M47+'070202'!M47+'070401'!M47+'070802'!M47+'070803'!M47+'070804'!M47+'070806'!M47+'070808'!M47)</f>
        <v>0</v>
      </c>
      <c r="Q47" s="143">
        <f>SUM(O47+P47)</f>
        <v>16.215</v>
      </c>
      <c r="R47" s="124">
        <f>SUM('070101'!O47+'070201'!O47+'070202'!O47+'070401'!O47+'070802'!O47+'070803'!O47+'070804'!O47+'070806'!O47+'070808'!O47)</f>
        <v>17.107</v>
      </c>
      <c r="S47" s="124">
        <f>SUM('070101'!P47+'070201'!P47+'070202'!P47+'070401'!P47+'070802'!P47+'070803'!P47+'070804'!P47+'070806'!P47+'070808'!P47)</f>
        <v>0</v>
      </c>
      <c r="T47" s="123">
        <f>SUM(R47+S47)</f>
        <v>17.107</v>
      </c>
      <c r="U47" s="103" t="e">
        <f>'070101'!R47+'070201'!R47+'070202'!R47+'070401'!R47+'070802'!R47+'070803'!#REF!+'070804'!#REF!+'070806'!#REF!</f>
        <v>#REF!</v>
      </c>
      <c r="V47" s="25" t="e">
        <f>'070101'!S47+'070201'!S47+'070202'!S47+'070401'!S47+'070802'!S47+'070803'!#REF!+'070804'!#REF!+'070806'!#REF!</f>
        <v>#REF!</v>
      </c>
      <c r="W47" s="25" t="e">
        <f>'070101'!T47+'070201'!T47+'070202'!T47+'070401'!T47+'070802'!T47+'070803'!#REF!+'070804'!#REF!+'070806'!#REF!</f>
        <v>#REF!</v>
      </c>
    </row>
    <row r="48" spans="1:23" s="10" customFormat="1" ht="15.75">
      <c r="A48" s="134">
        <v>2900</v>
      </c>
      <c r="B48" s="98" t="s">
        <v>28</v>
      </c>
      <c r="C48" s="142">
        <f>SUM('070101'!C48+'070201'!C48+'070202'!C48+'070401'!C48+'070802'!C48+'070803'!C48+'070804'!C48+'070806'!C48+'070808'!C48)</f>
        <v>0</v>
      </c>
      <c r="D48" s="142">
        <f>SUM('070101'!D48+'070201'!D48+'070202'!D48+'070401'!D48+'070802'!D48+'070803'!D48+'070804'!D48+'070806'!D48+'070808'!D48)</f>
        <v>0</v>
      </c>
      <c r="E48" s="142">
        <f>SUM(C48+D48)</f>
        <v>0</v>
      </c>
      <c r="F48" s="142">
        <f>SUM('070101'!F48+'070201'!F48+'070202'!F48+'070401'!F48+'070802'!F48+'070803'!F48+'070804'!F48+'070806'!F48+'070808'!F48)</f>
        <v>0</v>
      </c>
      <c r="G48" s="142">
        <f>SUM('070101'!G48+'070201'!G48+'070202'!G48+'070401'!G48+'070802'!G48+'070803'!G48+'070804'!G48+'070806'!G48+'070808'!G48)</f>
        <v>0</v>
      </c>
      <c r="H48" s="142">
        <f>SUM(F48+G48)</f>
        <v>0</v>
      </c>
      <c r="I48" s="143">
        <f>SUM(F48*104.4%)</f>
        <v>0</v>
      </c>
      <c r="J48" s="143">
        <f>SUM(G48*104.4%)</f>
        <v>0</v>
      </c>
      <c r="K48" s="143">
        <f>SUM(I48+J48)</f>
        <v>0</v>
      </c>
      <c r="L48" s="143">
        <f>SUM('070101'!I48+'070201'!I48+'070202'!I48+'070401'!I48+'070802'!I48+'070803'!I48+'070804'!I48+'070806'!I48+'070808'!I48)</f>
        <v>0</v>
      </c>
      <c r="M48" s="143">
        <f>SUM('070101'!J48+'070201'!J48+'070202'!J48+'070401'!J48+'070802'!J48+'070803'!J48+'070804'!J48+'070806'!J48+'070808'!J48)</f>
        <v>0</v>
      </c>
      <c r="N48" s="143">
        <f>SUM(L48+M48)</f>
        <v>0</v>
      </c>
      <c r="O48" s="143">
        <f>SUM('070101'!L48+'070201'!L48+'070202'!L48+'070401'!L48+'070802'!L48+'070803'!L48+'070804'!L48+'070806'!L48+'070808'!L48)</f>
        <v>0</v>
      </c>
      <c r="P48" s="143">
        <f>SUM('070101'!M48+'070201'!M48+'070202'!M48+'070401'!M48+'070802'!M48+'070803'!M48+'070804'!M48+'070806'!M48+'070808'!M48)</f>
        <v>0</v>
      </c>
      <c r="Q48" s="143">
        <f>SUM(O48+P48)</f>
        <v>0</v>
      </c>
      <c r="R48" s="124">
        <f>SUM('070101'!O48+'070201'!O48+'070202'!O48+'070401'!O48+'070802'!O48+'070803'!O48+'070804'!O48+'070806'!O48+'070808'!O48)</f>
        <v>0</v>
      </c>
      <c r="S48" s="124">
        <f>SUM('070101'!P48+'070201'!P48+'070202'!P48+'070401'!P48+'070802'!P48+'070803'!P48+'070804'!P48+'070806'!P48+'070808'!P48)</f>
        <v>0</v>
      </c>
      <c r="T48" s="124">
        <f>SUM(R48+S48)</f>
        <v>0</v>
      </c>
      <c r="U48" s="103" t="e">
        <f>'070101'!R48+'070201'!R48+'070202'!R48+'070401'!R48+'070802'!R48+'070803'!#REF!+'070804'!#REF!+'070806'!#REF!</f>
        <v>#REF!</v>
      </c>
      <c r="V48" s="25" t="e">
        <f>'070101'!S48+'070201'!S48+'070202'!S48+'070401'!S48+'070802'!S48+'070803'!#REF!+'070804'!#REF!+'070806'!#REF!</f>
        <v>#REF!</v>
      </c>
      <c r="W48" s="25" t="e">
        <f>'070101'!T48+'070201'!T48+'070202'!T48+'070401'!T48+'070802'!T48+'070803'!#REF!+'070804'!#REF!+'070806'!#REF!</f>
        <v>#REF!</v>
      </c>
    </row>
    <row r="49" spans="1:23" ht="15.75">
      <c r="A49" s="134">
        <v>3000</v>
      </c>
      <c r="B49" s="98" t="s">
        <v>20</v>
      </c>
      <c r="C49" s="140">
        <f aca="true" t="shared" si="18" ref="C49:T49">SUM(C50+C64)</f>
        <v>0</v>
      </c>
      <c r="D49" s="140">
        <f t="shared" si="18"/>
        <v>0</v>
      </c>
      <c r="E49" s="140">
        <f t="shared" si="18"/>
        <v>0</v>
      </c>
      <c r="F49" s="140">
        <f t="shared" si="18"/>
        <v>0</v>
      </c>
      <c r="G49" s="140">
        <f t="shared" si="18"/>
        <v>0</v>
      </c>
      <c r="H49" s="140">
        <f t="shared" si="18"/>
        <v>0</v>
      </c>
      <c r="I49" s="141">
        <f t="shared" si="18"/>
        <v>0</v>
      </c>
      <c r="J49" s="141">
        <f t="shared" si="18"/>
        <v>0</v>
      </c>
      <c r="K49" s="141">
        <f t="shared" si="18"/>
        <v>0</v>
      </c>
      <c r="L49" s="141">
        <f t="shared" si="18"/>
        <v>0</v>
      </c>
      <c r="M49" s="141">
        <f t="shared" si="18"/>
        <v>0</v>
      </c>
      <c r="N49" s="141">
        <f t="shared" si="18"/>
        <v>0</v>
      </c>
      <c r="O49" s="141">
        <f t="shared" si="18"/>
        <v>0</v>
      </c>
      <c r="P49" s="141">
        <f>SUM(P50+P64)</f>
        <v>0</v>
      </c>
      <c r="Q49" s="141">
        <f t="shared" si="18"/>
        <v>0</v>
      </c>
      <c r="R49" s="116">
        <f t="shared" si="18"/>
        <v>0</v>
      </c>
      <c r="S49" s="116">
        <f t="shared" si="18"/>
        <v>0</v>
      </c>
      <c r="T49" s="116">
        <f t="shared" si="18"/>
        <v>0</v>
      </c>
      <c r="U49" s="104" t="e">
        <f>SUM(U50+U64)</f>
        <v>#REF!</v>
      </c>
      <c r="V49" s="26" t="e">
        <f>SUM(V50+V64)</f>
        <v>#REF!</v>
      </c>
      <c r="W49" s="26" t="e">
        <f>SUM(W50+W64)</f>
        <v>#REF!</v>
      </c>
    </row>
    <row r="50" spans="1:23" s="10" customFormat="1" ht="15.75">
      <c r="A50" s="134">
        <v>3100</v>
      </c>
      <c r="B50" s="98" t="s">
        <v>52</v>
      </c>
      <c r="C50" s="140">
        <f aca="true" t="shared" si="19" ref="C50:T50">SUM(C51+C52+C55+C58+C62+C63)</f>
        <v>0</v>
      </c>
      <c r="D50" s="140">
        <f t="shared" si="19"/>
        <v>0</v>
      </c>
      <c r="E50" s="140">
        <f t="shared" si="19"/>
        <v>0</v>
      </c>
      <c r="F50" s="140">
        <f t="shared" si="19"/>
        <v>0</v>
      </c>
      <c r="G50" s="140">
        <f t="shared" si="19"/>
        <v>0</v>
      </c>
      <c r="H50" s="140">
        <f t="shared" si="19"/>
        <v>0</v>
      </c>
      <c r="I50" s="141">
        <f t="shared" si="19"/>
        <v>0</v>
      </c>
      <c r="J50" s="141">
        <f t="shared" si="19"/>
        <v>0</v>
      </c>
      <c r="K50" s="141">
        <f t="shared" si="19"/>
        <v>0</v>
      </c>
      <c r="L50" s="141">
        <f t="shared" si="19"/>
        <v>0</v>
      </c>
      <c r="M50" s="141">
        <f t="shared" si="19"/>
        <v>0</v>
      </c>
      <c r="N50" s="141">
        <f t="shared" si="19"/>
        <v>0</v>
      </c>
      <c r="O50" s="141">
        <f t="shared" si="19"/>
        <v>0</v>
      </c>
      <c r="P50" s="141">
        <f>SUM(P51+P52+P55+P58+P62+P63)</f>
        <v>0</v>
      </c>
      <c r="Q50" s="141">
        <f t="shared" si="19"/>
        <v>0</v>
      </c>
      <c r="R50" s="116">
        <f t="shared" si="19"/>
        <v>0</v>
      </c>
      <c r="S50" s="116">
        <f t="shared" si="19"/>
        <v>0</v>
      </c>
      <c r="T50" s="116">
        <f t="shared" si="19"/>
        <v>0</v>
      </c>
      <c r="U50" s="104" t="e">
        <f>SUM(U51+U52+U55+U58+U62+U63)</f>
        <v>#REF!</v>
      </c>
      <c r="V50" s="26" t="e">
        <f>SUM(V51+V52+V55+V58+V62+V63)</f>
        <v>#REF!</v>
      </c>
      <c r="W50" s="26" t="e">
        <f>SUM(W51+W52+W55+W58+W62+W63)</f>
        <v>#REF!</v>
      </c>
    </row>
    <row r="51" spans="1:23" ht="30">
      <c r="A51" s="135">
        <v>3110</v>
      </c>
      <c r="B51" s="100" t="s">
        <v>53</v>
      </c>
      <c r="C51" s="142">
        <f>SUM('070101'!C51+'070201'!C51+'070202'!C51+'070401'!C51+'070802'!C51+'070803'!C51+'070804'!C51+'070806'!C51+'070808'!C51)</f>
        <v>0</v>
      </c>
      <c r="D51" s="142">
        <f>SUM('070101'!D51+'070201'!D51+'070202'!D51+'070401'!D51+'070802'!D51+'070803'!D51+'070804'!D51+'070806'!D51+'070808'!D51)</f>
        <v>0</v>
      </c>
      <c r="E51" s="142">
        <f>SUM(C51+D51)</f>
        <v>0</v>
      </c>
      <c r="F51" s="142">
        <f>SUM('070101'!F51+'070201'!F51+'070202'!F51+'070401'!F51+'070802'!F51+'070803'!F51+'070804'!F51+'070806'!F51+'070808'!F51)</f>
        <v>0</v>
      </c>
      <c r="G51" s="142">
        <f>SUM('070101'!G51+'070201'!G51+'070202'!G51+'070401'!G51+'070802'!G51+'070803'!G51+'070804'!G51+'070806'!G51+'070808'!G51)</f>
        <v>0</v>
      </c>
      <c r="H51" s="142">
        <f>SUM(F51+G51)</f>
        <v>0</v>
      </c>
      <c r="I51" s="143">
        <f>SUM(F51*104.4%)</f>
        <v>0</v>
      </c>
      <c r="J51" s="143">
        <f>SUM(G51*104.4%)</f>
        <v>0</v>
      </c>
      <c r="K51" s="143">
        <f>SUM(I51+J51)</f>
        <v>0</v>
      </c>
      <c r="L51" s="143">
        <f>SUM('070101'!I51+'070201'!I51+'070202'!I51+'070401'!I51+'070802'!I51+'070803'!I51+'070804'!I51+'070806'!I51+'070808'!I51)</f>
        <v>0</v>
      </c>
      <c r="M51" s="143">
        <f>SUM('070101'!J51+'070201'!J51+'070202'!J51+'070401'!J51+'070802'!J51+'070803'!J51+'070804'!J51+'070806'!J51+'070808'!J51)</f>
        <v>0</v>
      </c>
      <c r="N51" s="143">
        <f>SUM(L51+M51)</f>
        <v>0</v>
      </c>
      <c r="O51" s="143">
        <f>SUM('070101'!L51+'070201'!L51+'070202'!L51+'070401'!L51+'070802'!L51+'070803'!L51+'070804'!L51+'070806'!L51+'070808'!L51)</f>
        <v>0</v>
      </c>
      <c r="P51" s="143">
        <f>SUM('070101'!M51+'070201'!M51+'070202'!M51+'070401'!M51+'070802'!M51+'070803'!M51+'070804'!M51+'070806'!M51+'070808'!M51)</f>
        <v>0</v>
      </c>
      <c r="Q51" s="143">
        <f>SUM(O51+P51)</f>
        <v>0</v>
      </c>
      <c r="R51" s="124">
        <f>SUM('070101'!O51+'070201'!O51+'070202'!O51+'070401'!O51+'070802'!O51+'070803'!O51+'070804'!O51+'070806'!O51+'070808'!O51)</f>
        <v>0</v>
      </c>
      <c r="S51" s="124">
        <f>SUM('070101'!P51+'070201'!P51+'070202'!P51+'070401'!P51+'070802'!P51+'070803'!P51+'070804'!P51+'070806'!P51+'070808'!P51)</f>
        <v>0</v>
      </c>
      <c r="T51" s="124">
        <f>SUM(R51+S51)</f>
        <v>0</v>
      </c>
      <c r="U51" s="103" t="e">
        <f>'070101'!R51+'070201'!R51+'070202'!R51+'070401'!R51+'070802'!R51+'070803'!#REF!+'070804'!#REF!+'070806'!#REF!</f>
        <v>#REF!</v>
      </c>
      <c r="V51" s="25" t="e">
        <f>'070101'!S51+'070201'!S51+'070202'!S51+'070401'!S51+'070802'!S51+'070803'!#REF!+'070804'!#REF!+'070806'!#REF!</f>
        <v>#REF!</v>
      </c>
      <c r="W51" s="25" t="e">
        <f>'070101'!T51+'070201'!T51+'070202'!T51+'070401'!T51+'070802'!T51+'070803'!#REF!+'070804'!#REF!+'070806'!#REF!</f>
        <v>#REF!</v>
      </c>
    </row>
    <row r="52" spans="1:23" ht="15.75">
      <c r="A52" s="135">
        <v>3120</v>
      </c>
      <c r="B52" s="100" t="s">
        <v>21</v>
      </c>
      <c r="C52" s="142">
        <f aca="true" t="shared" si="20" ref="C52:W52">SUM(C53+C54)</f>
        <v>0</v>
      </c>
      <c r="D52" s="142">
        <f t="shared" si="20"/>
        <v>0</v>
      </c>
      <c r="E52" s="142">
        <f t="shared" si="20"/>
        <v>0</v>
      </c>
      <c r="F52" s="142">
        <f t="shared" si="20"/>
        <v>0</v>
      </c>
      <c r="G52" s="142">
        <f t="shared" si="20"/>
        <v>0</v>
      </c>
      <c r="H52" s="142">
        <f t="shared" si="20"/>
        <v>0</v>
      </c>
      <c r="I52" s="143">
        <f t="shared" si="20"/>
        <v>0</v>
      </c>
      <c r="J52" s="143">
        <f t="shared" si="20"/>
        <v>0</v>
      </c>
      <c r="K52" s="143">
        <f t="shared" si="20"/>
        <v>0</v>
      </c>
      <c r="L52" s="143">
        <f t="shared" si="20"/>
        <v>0</v>
      </c>
      <c r="M52" s="143">
        <f t="shared" si="20"/>
        <v>0</v>
      </c>
      <c r="N52" s="143">
        <f t="shared" si="20"/>
        <v>0</v>
      </c>
      <c r="O52" s="143">
        <f t="shared" si="20"/>
        <v>0</v>
      </c>
      <c r="P52" s="143">
        <f>SUM(P53+P54)</f>
        <v>0</v>
      </c>
      <c r="Q52" s="143">
        <f t="shared" si="20"/>
        <v>0</v>
      </c>
      <c r="R52" s="124">
        <f t="shared" si="20"/>
        <v>0</v>
      </c>
      <c r="S52" s="124">
        <f t="shared" si="20"/>
        <v>0</v>
      </c>
      <c r="T52" s="124">
        <f t="shared" si="20"/>
        <v>0</v>
      </c>
      <c r="U52" s="107" t="e">
        <f t="shared" si="20"/>
        <v>#REF!</v>
      </c>
      <c r="V52" s="24" t="e">
        <f t="shared" si="20"/>
        <v>#REF!</v>
      </c>
      <c r="W52" s="24" t="e">
        <f t="shared" si="20"/>
        <v>#REF!</v>
      </c>
    </row>
    <row r="53" spans="1:23" ht="16.5" customHeight="1">
      <c r="A53" s="135">
        <v>3121</v>
      </c>
      <c r="B53" s="100" t="s">
        <v>54</v>
      </c>
      <c r="C53" s="142">
        <f>SUM('070101'!C53+'070201'!C53+'070202'!C53+'070401'!C53+'070802'!C53+'070803'!C53+'070804'!C53+'070806'!C53+'070808'!C53)</f>
        <v>0</v>
      </c>
      <c r="D53" s="142">
        <f>SUM('070101'!D53+'070201'!D53+'070202'!D53+'070401'!D53+'070802'!D53+'070803'!D53+'070804'!D53+'070806'!D53+'070808'!D53)</f>
        <v>0</v>
      </c>
      <c r="E53" s="142">
        <f aca="true" t="shared" si="21" ref="E53:E63">SUM(C53+D53)</f>
        <v>0</v>
      </c>
      <c r="F53" s="142">
        <f>SUM('070101'!F53+'070201'!F53+'070202'!F53+'070401'!F53+'070802'!F53+'070803'!F53+'070804'!F53+'070806'!F53+'070808'!F53)</f>
        <v>0</v>
      </c>
      <c r="G53" s="142">
        <f>SUM('070101'!G53+'070201'!G53+'070202'!G53+'070401'!G53+'070802'!G53+'070803'!G53+'070804'!G53+'070806'!G53+'070808'!G53)</f>
        <v>0</v>
      </c>
      <c r="H53" s="142">
        <f aca="true" t="shared" si="22" ref="H53:H63">SUM(F53+G53)</f>
        <v>0</v>
      </c>
      <c r="I53" s="143">
        <f>SUM(F53*104.4%)</f>
        <v>0</v>
      </c>
      <c r="J53" s="143">
        <f>SUM(G53*104.4%)</f>
        <v>0</v>
      </c>
      <c r="K53" s="143">
        <f aca="true" t="shared" si="23" ref="K53:K63">SUM(I53+J53)</f>
        <v>0</v>
      </c>
      <c r="L53" s="143">
        <f>SUM('070101'!I53+'070201'!I53+'070202'!I53+'070401'!I53+'070802'!I53+'070803'!I53+'070804'!I53+'070806'!I53+'070808'!I53)</f>
        <v>0</v>
      </c>
      <c r="M53" s="143">
        <f>SUM('070101'!J53+'070201'!J53+'070202'!J53+'070401'!J53+'070802'!J53+'070803'!J53+'070804'!J53+'070806'!J53+'070808'!J53)</f>
        <v>0</v>
      </c>
      <c r="N53" s="143">
        <f aca="true" t="shared" si="24" ref="N53:N63">SUM(L53+M53)</f>
        <v>0</v>
      </c>
      <c r="O53" s="143">
        <f>SUM('070101'!L53+'070201'!L53+'070202'!L53+'070401'!L53+'070802'!L53+'070803'!L53+'070804'!L53+'070806'!L53+'070808'!L53)</f>
        <v>0</v>
      </c>
      <c r="P53" s="143">
        <f>SUM('070101'!M53+'070201'!M53+'070202'!M53+'070401'!M53+'070802'!M53+'070803'!M53+'070804'!M53+'070806'!M53+'070808'!M53)</f>
        <v>0</v>
      </c>
      <c r="Q53" s="143">
        <f aca="true" t="shared" si="25" ref="Q53:Q63">SUM(O53+P53)</f>
        <v>0</v>
      </c>
      <c r="R53" s="124">
        <f>SUM('070101'!O53+'070201'!O53+'070202'!O53+'070401'!O53+'070802'!O53+'070803'!O53+'070804'!O53+'070806'!O53+'070808'!O53)</f>
        <v>0</v>
      </c>
      <c r="S53" s="124">
        <f>SUM('070101'!P53+'070201'!P53+'070202'!P53+'070401'!P53+'070802'!P53+'070803'!P53+'070804'!P53+'070806'!P53+'070808'!P53)</f>
        <v>0</v>
      </c>
      <c r="T53" s="124">
        <f aca="true" t="shared" si="26" ref="T53:T63">SUM(R53+S53)</f>
        <v>0</v>
      </c>
      <c r="U53" s="103" t="e">
        <f>'070101'!R53+'070201'!R53+'070202'!R53+'070401'!R53+'070802'!R53+'070803'!#REF!+'070804'!#REF!+'070806'!#REF!</f>
        <v>#REF!</v>
      </c>
      <c r="V53" s="25" t="e">
        <f>'070101'!S53+'070201'!S53+'070202'!S53+'070401'!S53+'070802'!S53+'070803'!#REF!+'070804'!#REF!+'070806'!#REF!</f>
        <v>#REF!</v>
      </c>
      <c r="W53" s="25" t="e">
        <f>'070101'!T53+'070201'!T53+'070202'!T53+'070401'!T53+'070802'!T53+'070803'!#REF!+'070804'!#REF!+'070806'!#REF!</f>
        <v>#REF!</v>
      </c>
    </row>
    <row r="54" spans="1:23" ht="30">
      <c r="A54" s="135">
        <v>3122</v>
      </c>
      <c r="B54" s="100" t="s">
        <v>55</v>
      </c>
      <c r="C54" s="142">
        <f>SUM('070101'!C54+'070201'!C54+'070202'!C54+'070401'!C54+'070802'!C54+'070803'!C54+'070804'!C54+'070806'!C54+'070808'!C54)</f>
        <v>0</v>
      </c>
      <c r="D54" s="142">
        <f>SUM('070101'!D54+'070201'!D54+'070202'!D54+'070401'!D54+'070802'!D54+'070803'!D54+'070804'!D54+'070806'!D54+'070808'!D54)</f>
        <v>0</v>
      </c>
      <c r="E54" s="142">
        <f t="shared" si="21"/>
        <v>0</v>
      </c>
      <c r="F54" s="142">
        <f>SUM('070101'!F54+'070201'!F54+'070202'!F54+'070401'!F54+'070802'!F54+'070803'!F54+'070804'!F54+'070806'!F54+'070808'!F54)</f>
        <v>0</v>
      </c>
      <c r="G54" s="142">
        <f>SUM('070101'!G54+'070201'!G54+'070202'!G54+'070401'!G54+'070802'!G54+'070803'!G54+'070804'!G54+'070806'!G54+'070808'!G54)</f>
        <v>0</v>
      </c>
      <c r="H54" s="142">
        <f t="shared" si="22"/>
        <v>0</v>
      </c>
      <c r="I54" s="143">
        <f>SUM(F54*104.4%)</f>
        <v>0</v>
      </c>
      <c r="J54" s="143">
        <f>SUM(G54*104.4%)</f>
        <v>0</v>
      </c>
      <c r="K54" s="143">
        <f t="shared" si="23"/>
        <v>0</v>
      </c>
      <c r="L54" s="143">
        <f>SUM('070101'!I54+'070201'!I54+'070202'!I54+'070401'!I54+'070802'!I54+'070803'!I54+'070804'!I54+'070806'!I54+'070808'!I54)</f>
        <v>0</v>
      </c>
      <c r="M54" s="143">
        <f>SUM('070101'!J54+'070201'!J54+'070202'!J54+'070401'!J54+'070802'!J54+'070803'!J54+'070804'!J54+'070806'!J54+'070808'!J54)</f>
        <v>0</v>
      </c>
      <c r="N54" s="143">
        <f t="shared" si="24"/>
        <v>0</v>
      </c>
      <c r="O54" s="143">
        <f>SUM('070101'!L54+'070201'!L54+'070202'!L54+'070401'!L54+'070802'!L54+'070803'!L54+'070804'!L54+'070806'!L54+'070808'!L54)</f>
        <v>0</v>
      </c>
      <c r="P54" s="143">
        <f>SUM('070101'!M54+'070201'!M54+'070202'!M54+'070401'!M54+'070802'!M54+'070803'!M54+'070804'!M54+'070806'!M54+'070808'!M54)</f>
        <v>0</v>
      </c>
      <c r="Q54" s="143">
        <f t="shared" si="25"/>
        <v>0</v>
      </c>
      <c r="R54" s="124">
        <f>SUM('070101'!O54+'070201'!O54+'070202'!O54+'070401'!O54+'070802'!O54+'070803'!O54+'070804'!O54+'070806'!O54+'070808'!O54)</f>
        <v>0</v>
      </c>
      <c r="S54" s="124">
        <f>SUM('070101'!P54+'070201'!P54+'070202'!P54+'070401'!P54+'070802'!P54+'070803'!P54+'070804'!P54+'070806'!P54+'070808'!P54)</f>
        <v>0</v>
      </c>
      <c r="T54" s="124">
        <f t="shared" si="26"/>
        <v>0</v>
      </c>
      <c r="U54" s="103" t="e">
        <f>'070101'!R54+'070201'!R54+'070202'!R54+'070401'!R54+'070802'!R54+'070803'!#REF!+'070804'!#REF!+'070806'!#REF!</f>
        <v>#REF!</v>
      </c>
      <c r="V54" s="25" t="e">
        <f>'070101'!S54+'070201'!S54+'070202'!S54+'070401'!S54+'070802'!S54+'070803'!#REF!+'070804'!#REF!+'070806'!#REF!</f>
        <v>#REF!</v>
      </c>
      <c r="W54" s="25" t="e">
        <f>'070101'!T54+'070201'!T54+'070202'!T54+'070401'!T54+'070802'!T54+'070803'!#REF!+'070804'!#REF!+'070806'!#REF!</f>
        <v>#REF!</v>
      </c>
    </row>
    <row r="55" spans="1:23" ht="15.75">
      <c r="A55" s="135">
        <v>3130</v>
      </c>
      <c r="B55" s="100" t="s">
        <v>22</v>
      </c>
      <c r="C55" s="142">
        <f aca="true" t="shared" si="27" ref="C55:W55">SUM(C56+C57)</f>
        <v>0</v>
      </c>
      <c r="D55" s="142">
        <f t="shared" si="27"/>
        <v>0</v>
      </c>
      <c r="E55" s="142">
        <f t="shared" si="27"/>
        <v>0</v>
      </c>
      <c r="F55" s="142">
        <f t="shared" si="27"/>
        <v>0</v>
      </c>
      <c r="G55" s="142">
        <f t="shared" si="27"/>
        <v>0</v>
      </c>
      <c r="H55" s="142">
        <f t="shared" si="27"/>
        <v>0</v>
      </c>
      <c r="I55" s="143">
        <f t="shared" si="27"/>
        <v>0</v>
      </c>
      <c r="J55" s="143">
        <f t="shared" si="27"/>
        <v>0</v>
      </c>
      <c r="K55" s="143">
        <f t="shared" si="27"/>
        <v>0</v>
      </c>
      <c r="L55" s="143">
        <f t="shared" si="27"/>
        <v>0</v>
      </c>
      <c r="M55" s="143">
        <f t="shared" si="27"/>
        <v>0</v>
      </c>
      <c r="N55" s="143">
        <f t="shared" si="27"/>
        <v>0</v>
      </c>
      <c r="O55" s="143">
        <f t="shared" si="27"/>
        <v>0</v>
      </c>
      <c r="P55" s="143">
        <f>SUM(P56+P57)</f>
        <v>0</v>
      </c>
      <c r="Q55" s="143">
        <f t="shared" si="27"/>
        <v>0</v>
      </c>
      <c r="R55" s="124">
        <f t="shared" si="27"/>
        <v>0</v>
      </c>
      <c r="S55" s="124">
        <f t="shared" si="27"/>
        <v>0</v>
      </c>
      <c r="T55" s="124">
        <f t="shared" si="27"/>
        <v>0</v>
      </c>
      <c r="U55" s="107" t="e">
        <f t="shared" si="27"/>
        <v>#REF!</v>
      </c>
      <c r="V55" s="24" t="e">
        <f t="shared" si="27"/>
        <v>#REF!</v>
      </c>
      <c r="W55" s="24" t="e">
        <f t="shared" si="27"/>
        <v>#REF!</v>
      </c>
    </row>
    <row r="56" spans="1:23" ht="30">
      <c r="A56" s="135">
        <v>3131</v>
      </c>
      <c r="B56" s="100" t="s">
        <v>56</v>
      </c>
      <c r="C56" s="142">
        <f>SUM('070101'!C56+'070201'!C56+'070202'!C56+'070401'!C56+'070802'!C56+'070803'!C56+'070804'!C56+'070806'!C56+'070808'!C56)</f>
        <v>0</v>
      </c>
      <c r="D56" s="142">
        <f>SUM('070101'!D56+'070201'!D56+'070202'!D56+'070401'!D56+'070802'!D56+'070803'!D56+'070804'!D56+'070806'!D56+'070808'!D56)</f>
        <v>0</v>
      </c>
      <c r="E56" s="142">
        <f t="shared" si="21"/>
        <v>0</v>
      </c>
      <c r="F56" s="142">
        <f>SUM('070101'!F56+'070201'!F56+'070202'!F56+'070401'!F56+'070802'!F56+'070803'!F56+'070804'!F56+'070806'!F56+'070808'!F56)</f>
        <v>0</v>
      </c>
      <c r="G56" s="142">
        <f>SUM('070101'!G56+'070201'!G56+'070202'!G56+'070401'!G56+'070802'!G56+'070803'!G56+'070804'!G56+'070806'!G56+'070808'!G56)</f>
        <v>0</v>
      </c>
      <c r="H56" s="142">
        <f t="shared" si="22"/>
        <v>0</v>
      </c>
      <c r="I56" s="143">
        <f>SUM(F56*104.4%)</f>
        <v>0</v>
      </c>
      <c r="J56" s="143">
        <f>SUM(G56*104.4%)</f>
        <v>0</v>
      </c>
      <c r="K56" s="143">
        <f t="shared" si="23"/>
        <v>0</v>
      </c>
      <c r="L56" s="143">
        <f>SUM('070101'!I56+'070201'!I56+'070202'!I56+'070401'!I56+'070802'!I56+'070803'!I56+'070804'!I56+'070806'!I56+'070808'!I56)</f>
        <v>0</v>
      </c>
      <c r="M56" s="143">
        <f>SUM('070101'!J56+'070201'!J56+'070202'!J56+'070401'!J56+'070802'!J56+'070803'!J56+'070804'!J56+'070806'!J56+'070808'!J56)</f>
        <v>0</v>
      </c>
      <c r="N56" s="143">
        <f t="shared" si="24"/>
        <v>0</v>
      </c>
      <c r="O56" s="143">
        <f>SUM('070101'!L56+'070201'!L56+'070202'!L56+'070401'!L56+'070802'!L56+'070803'!L56+'070804'!L56+'070806'!L56+'070808'!L56)</f>
        <v>0</v>
      </c>
      <c r="P56" s="143">
        <f>SUM('070101'!M56+'070201'!M56+'070202'!M56+'070401'!M56+'070802'!M56+'070803'!M56+'070804'!M56+'070806'!M56+'070808'!M56)</f>
        <v>0</v>
      </c>
      <c r="Q56" s="143">
        <f t="shared" si="25"/>
        <v>0</v>
      </c>
      <c r="R56" s="124">
        <f>SUM('070101'!O56+'070201'!O56+'070202'!O56+'070401'!O56+'070802'!O56+'070803'!O56+'070804'!O56+'070806'!O56+'070808'!O56)</f>
        <v>0</v>
      </c>
      <c r="S56" s="124">
        <f>SUM('070101'!P56+'070201'!P56+'070202'!P56+'070401'!P56+'070802'!P56+'070803'!P56+'070804'!P56+'070806'!P56+'070808'!P56)</f>
        <v>0</v>
      </c>
      <c r="T56" s="124">
        <f t="shared" si="26"/>
        <v>0</v>
      </c>
      <c r="U56" s="103" t="e">
        <f>'070101'!R56+'070201'!R56+'070202'!R56+'070401'!R56+'070802'!R56+'070803'!#REF!+'070804'!#REF!+'070806'!#REF!</f>
        <v>#REF!</v>
      </c>
      <c r="V56" s="25" t="e">
        <f>'070101'!S56+'070201'!S56+'070202'!S56+'070401'!S56+'070802'!S56+'070803'!#REF!+'070804'!#REF!+'070806'!#REF!</f>
        <v>#REF!</v>
      </c>
      <c r="W56" s="25" t="e">
        <f>'070101'!T56+'070201'!T56+'070202'!T56+'070401'!T56+'070802'!T56+'070803'!#REF!+'070804'!#REF!+'070806'!#REF!</f>
        <v>#REF!</v>
      </c>
    </row>
    <row r="57" spans="1:23" s="9" customFormat="1" ht="15.75">
      <c r="A57" s="135">
        <v>3132</v>
      </c>
      <c r="B57" s="100" t="s">
        <v>23</v>
      </c>
      <c r="C57" s="142">
        <f>SUM('070101'!C57+'070201'!C57+'070202'!C57+'070401'!C57+'070802'!C57+'070803'!C57+'070804'!C57+'070806'!C57+'070808'!C57)</f>
        <v>0</v>
      </c>
      <c r="D57" s="142">
        <f>SUM('070101'!D57+'070201'!D57+'070202'!D57+'070401'!D57+'070802'!D57+'070803'!D57+'070804'!D57+'070806'!D57+'070808'!D57)</f>
        <v>0</v>
      </c>
      <c r="E57" s="142">
        <f t="shared" si="21"/>
        <v>0</v>
      </c>
      <c r="F57" s="142">
        <f>SUM('070101'!F57+'070201'!F57+'070202'!F57+'070401'!F57+'070802'!F57+'070803'!F57+'070804'!F57+'070806'!F57+'070808'!F57)</f>
        <v>0</v>
      </c>
      <c r="G57" s="142">
        <f>SUM('070101'!G57+'070201'!G57+'070202'!G57+'070401'!G57+'070802'!G57+'070803'!G57+'070804'!G57+'070806'!G57+'070808'!G57)</f>
        <v>0</v>
      </c>
      <c r="H57" s="142">
        <f t="shared" si="22"/>
        <v>0</v>
      </c>
      <c r="I57" s="143">
        <f>SUM(F57*104.4%)</f>
        <v>0</v>
      </c>
      <c r="J57" s="143">
        <f>SUM(G57*104.4%)</f>
        <v>0</v>
      </c>
      <c r="K57" s="143">
        <f t="shared" si="23"/>
        <v>0</v>
      </c>
      <c r="L57" s="143">
        <f>SUM('070101'!I57+'070201'!I57+'070202'!I57+'070401'!I57+'070802'!I57+'070803'!I57+'070804'!I57+'070806'!I57+'070808'!I57)</f>
        <v>0</v>
      </c>
      <c r="M57" s="143">
        <f>SUM('070101'!J57+'070201'!J57+'070202'!J57+'070401'!J57+'070802'!J57+'070803'!J57+'070804'!J57+'070806'!J57+'070808'!J57)</f>
        <v>0</v>
      </c>
      <c r="N57" s="143">
        <f t="shared" si="24"/>
        <v>0</v>
      </c>
      <c r="O57" s="143">
        <f>SUM('070101'!L57+'070201'!L57+'070202'!L57+'070401'!L57+'070802'!L57+'070803'!L57+'070804'!L57+'070806'!L57+'070808'!L57)</f>
        <v>0</v>
      </c>
      <c r="P57" s="143">
        <f>SUM('070101'!M57+'070201'!M57+'070202'!M57+'070401'!M57+'070802'!M57+'070803'!M57+'070804'!M57+'070806'!M57+'070808'!M57)</f>
        <v>0</v>
      </c>
      <c r="Q57" s="143">
        <f t="shared" si="25"/>
        <v>0</v>
      </c>
      <c r="R57" s="124">
        <f>SUM('070101'!O57+'070201'!O57+'070202'!O57+'070401'!O57+'070802'!O57+'070803'!O57+'070804'!O57+'070806'!O57+'070808'!O57)</f>
        <v>0</v>
      </c>
      <c r="S57" s="124">
        <f>SUM('070101'!P57+'070201'!P57+'070202'!P57+'070401'!P57+'070802'!P57+'070803'!P57+'070804'!P57+'070806'!P57+'070808'!P57)</f>
        <v>0</v>
      </c>
      <c r="T57" s="124">
        <f t="shared" si="26"/>
        <v>0</v>
      </c>
      <c r="U57" s="103" t="e">
        <f>'070101'!R57+'070201'!R57+'070202'!R57+'070401'!R57+'070802'!R57+'070803'!#REF!+'070804'!#REF!+'070806'!#REF!</f>
        <v>#REF!</v>
      </c>
      <c r="V57" s="25" t="e">
        <f>'070101'!S57+'070201'!S57+'070202'!S57+'070401'!S57+'070802'!S57+'070803'!#REF!+'070804'!#REF!+'070806'!#REF!</f>
        <v>#REF!</v>
      </c>
      <c r="W57" s="25" t="e">
        <f>'070101'!T57+'070201'!T57+'070202'!T57+'070401'!T57+'070802'!T57+'070803'!#REF!+'070804'!#REF!+'070806'!#REF!</f>
        <v>#REF!</v>
      </c>
    </row>
    <row r="58" spans="1:23" s="9" customFormat="1" ht="15.75">
      <c r="A58" s="135">
        <v>3140</v>
      </c>
      <c r="B58" s="100" t="s">
        <v>24</v>
      </c>
      <c r="C58" s="142">
        <f aca="true" t="shared" si="28" ref="C58:W58">SUM(C59+C60+C61)</f>
        <v>0</v>
      </c>
      <c r="D58" s="142">
        <f t="shared" si="28"/>
        <v>0</v>
      </c>
      <c r="E58" s="142">
        <f t="shared" si="28"/>
        <v>0</v>
      </c>
      <c r="F58" s="142">
        <f t="shared" si="28"/>
        <v>0</v>
      </c>
      <c r="G58" s="142">
        <f t="shared" si="28"/>
        <v>0</v>
      </c>
      <c r="H58" s="142">
        <f t="shared" si="28"/>
        <v>0</v>
      </c>
      <c r="I58" s="143">
        <f t="shared" si="28"/>
        <v>0</v>
      </c>
      <c r="J58" s="143">
        <f t="shared" si="28"/>
        <v>0</v>
      </c>
      <c r="K58" s="143">
        <f t="shared" si="28"/>
        <v>0</v>
      </c>
      <c r="L58" s="143">
        <f t="shared" si="28"/>
        <v>0</v>
      </c>
      <c r="M58" s="143">
        <f t="shared" si="28"/>
        <v>0</v>
      </c>
      <c r="N58" s="143">
        <f t="shared" si="28"/>
        <v>0</v>
      </c>
      <c r="O58" s="143">
        <f t="shared" si="28"/>
        <v>0</v>
      </c>
      <c r="P58" s="143">
        <f>SUM(P59+P60+P61)</f>
        <v>0</v>
      </c>
      <c r="Q58" s="143">
        <f t="shared" si="28"/>
        <v>0</v>
      </c>
      <c r="R58" s="124">
        <f t="shared" si="28"/>
        <v>0</v>
      </c>
      <c r="S58" s="124">
        <f t="shared" si="28"/>
        <v>0</v>
      </c>
      <c r="T58" s="124">
        <f t="shared" si="28"/>
        <v>0</v>
      </c>
      <c r="U58" s="107" t="e">
        <f t="shared" si="28"/>
        <v>#REF!</v>
      </c>
      <c r="V58" s="24" t="e">
        <f t="shared" si="28"/>
        <v>#REF!</v>
      </c>
      <c r="W58" s="24" t="e">
        <f t="shared" si="28"/>
        <v>#REF!</v>
      </c>
    </row>
    <row r="59" spans="1:23" s="9" customFormat="1" ht="30">
      <c r="A59" s="135">
        <v>3141</v>
      </c>
      <c r="B59" s="100" t="s">
        <v>57</v>
      </c>
      <c r="C59" s="142">
        <f>SUM('070101'!C59+'070201'!C59+'070202'!C59+'070401'!C59+'070802'!C59+'070803'!C59+'070804'!C59+'070806'!C59+'070808'!C59)</f>
        <v>0</v>
      </c>
      <c r="D59" s="142">
        <f>SUM('070101'!D59+'070201'!D59+'070202'!D59+'070401'!D59+'070802'!D59+'070803'!D59+'070804'!D59+'070806'!D59+'070808'!D59)</f>
        <v>0</v>
      </c>
      <c r="E59" s="142">
        <f t="shared" si="21"/>
        <v>0</v>
      </c>
      <c r="F59" s="142">
        <f>SUM('070101'!F59+'070201'!F59+'070202'!F59+'070401'!F59+'070802'!F59+'070803'!F59+'070804'!F59+'070806'!F59+'070808'!F59)</f>
        <v>0</v>
      </c>
      <c r="G59" s="142">
        <f>SUM('070101'!G59+'070201'!G59+'070202'!G59+'070401'!G59+'070802'!G59+'070803'!G59+'070804'!G59+'070806'!G59+'070808'!G59)</f>
        <v>0</v>
      </c>
      <c r="H59" s="142">
        <f t="shared" si="22"/>
        <v>0</v>
      </c>
      <c r="I59" s="143">
        <f aca="true" t="shared" si="29" ref="I59:J63">SUM(F59*104.4%)</f>
        <v>0</v>
      </c>
      <c r="J59" s="143">
        <f t="shared" si="29"/>
        <v>0</v>
      </c>
      <c r="K59" s="143">
        <f t="shared" si="23"/>
        <v>0</v>
      </c>
      <c r="L59" s="143">
        <f>SUM('070101'!I59+'070201'!I59+'070202'!I59+'070401'!I59+'070802'!I59+'070803'!I59+'070804'!I59+'070806'!I59+'070808'!I59)</f>
        <v>0</v>
      </c>
      <c r="M59" s="143">
        <f>SUM('070101'!J59+'070201'!J59+'070202'!J59+'070401'!J59+'070802'!J59+'070803'!J59+'070804'!J59+'070806'!J59+'070808'!J59)</f>
        <v>0</v>
      </c>
      <c r="N59" s="143">
        <f t="shared" si="24"/>
        <v>0</v>
      </c>
      <c r="O59" s="143">
        <f>SUM('070101'!L59+'070201'!L59+'070202'!L59+'070401'!L59+'070802'!L59+'070803'!L59+'070804'!L59+'070806'!L59+'070808'!L59)</f>
        <v>0</v>
      </c>
      <c r="P59" s="143">
        <f>SUM('070101'!M59+'070201'!M59+'070202'!M59+'070401'!M59+'070802'!M59+'070803'!M59+'070804'!M59+'070806'!M59+'070808'!M59)</f>
        <v>0</v>
      </c>
      <c r="Q59" s="143">
        <f t="shared" si="25"/>
        <v>0</v>
      </c>
      <c r="R59" s="124">
        <f>SUM('070101'!O59+'070201'!O59+'070202'!O59+'070401'!O59+'070802'!O59+'070803'!O59+'070804'!O59+'070806'!O59+'070808'!O59)</f>
        <v>0</v>
      </c>
      <c r="S59" s="124">
        <f>SUM('070101'!P59+'070201'!P59+'070202'!P59+'070401'!P59+'070802'!P59+'070803'!P59+'070804'!P59+'070806'!P59+'070808'!P59)</f>
        <v>0</v>
      </c>
      <c r="T59" s="124">
        <f t="shared" si="26"/>
        <v>0</v>
      </c>
      <c r="U59" s="103" t="e">
        <f>'070101'!R59+'070201'!R59+'070202'!R59+'070401'!R59+'070802'!R59+'070803'!#REF!+'070804'!#REF!+'070806'!#REF!</f>
        <v>#REF!</v>
      </c>
      <c r="V59" s="25" t="e">
        <f>'070101'!S59+'070201'!S59+'070202'!S59+'070401'!S59+'070802'!S59+'070803'!#REF!+'070804'!#REF!+'070806'!#REF!</f>
        <v>#REF!</v>
      </c>
      <c r="W59" s="25" t="e">
        <f>'070101'!T59+'070201'!T59+'070202'!T59+'070401'!T59+'070802'!T59+'070803'!#REF!+'070804'!#REF!+'070806'!#REF!</f>
        <v>#REF!</v>
      </c>
    </row>
    <row r="60" spans="1:23" s="9" customFormat="1" ht="30">
      <c r="A60" s="135">
        <v>3142</v>
      </c>
      <c r="B60" s="100" t="s">
        <v>58</v>
      </c>
      <c r="C60" s="142">
        <f>SUM('070101'!C60+'070201'!C60+'070202'!C60+'070401'!C60+'070802'!C60+'070803'!C60+'070804'!C60+'070806'!C60+'070808'!C60)</f>
        <v>0</v>
      </c>
      <c r="D60" s="142">
        <f>SUM('070101'!D60+'070201'!D60+'070202'!D60+'070401'!D60+'070802'!D60+'070803'!D60+'070804'!D60+'070806'!D60+'070808'!D60)</f>
        <v>0</v>
      </c>
      <c r="E60" s="142">
        <f t="shared" si="21"/>
        <v>0</v>
      </c>
      <c r="F60" s="142">
        <f>SUM('070101'!F60+'070201'!F60+'070202'!F60+'070401'!F60+'070802'!F60+'070803'!F60+'070804'!F60+'070806'!F60+'070808'!F60)</f>
        <v>0</v>
      </c>
      <c r="G60" s="142">
        <f>SUM('070101'!G60+'070201'!G60+'070202'!G60+'070401'!G60+'070802'!G60+'070803'!G60+'070804'!G60+'070806'!G60+'070808'!G60)</f>
        <v>0</v>
      </c>
      <c r="H60" s="142">
        <f t="shared" si="22"/>
        <v>0</v>
      </c>
      <c r="I60" s="143">
        <f t="shared" si="29"/>
        <v>0</v>
      </c>
      <c r="J60" s="143">
        <f t="shared" si="29"/>
        <v>0</v>
      </c>
      <c r="K60" s="143">
        <f t="shared" si="23"/>
        <v>0</v>
      </c>
      <c r="L60" s="143">
        <f>SUM('070101'!I60+'070201'!I60+'070202'!I60+'070401'!I60+'070802'!I60+'070803'!I60+'070804'!I60+'070806'!I60+'070808'!I60)</f>
        <v>0</v>
      </c>
      <c r="M60" s="143">
        <f>SUM('070101'!J60+'070201'!J60+'070202'!J60+'070401'!J60+'070802'!J60+'070803'!J60+'070804'!J60+'070806'!J60+'070808'!J60)</f>
        <v>0</v>
      </c>
      <c r="N60" s="143">
        <f t="shared" si="24"/>
        <v>0</v>
      </c>
      <c r="O60" s="143">
        <f>SUM('070101'!L60+'070201'!L60+'070202'!L60+'070401'!L60+'070802'!L60+'070803'!L60+'070804'!L60+'070806'!L60+'070808'!L60)</f>
        <v>0</v>
      </c>
      <c r="P60" s="143">
        <f>SUM('070101'!M60+'070201'!M60+'070202'!M60+'070401'!M60+'070802'!M60+'070803'!M60+'070804'!M60+'070806'!M60+'070808'!M60)</f>
        <v>0</v>
      </c>
      <c r="Q60" s="143">
        <f t="shared" si="25"/>
        <v>0</v>
      </c>
      <c r="R60" s="124">
        <f>SUM('070101'!O60+'070201'!O60+'070202'!O60+'070401'!O60+'070802'!O60+'070803'!O60+'070804'!O60+'070806'!O60+'070808'!O60)</f>
        <v>0</v>
      </c>
      <c r="S60" s="124">
        <f>SUM('070101'!P60+'070201'!P60+'070202'!P60+'070401'!P60+'070802'!P60+'070803'!P60+'070804'!P60+'070806'!P60+'070808'!P60)</f>
        <v>0</v>
      </c>
      <c r="T60" s="124">
        <f t="shared" si="26"/>
        <v>0</v>
      </c>
      <c r="U60" s="103" t="e">
        <f>'070101'!R60+'070201'!R60+'070202'!R60+'070401'!R60+'070802'!R60+'070803'!#REF!+'070804'!#REF!+'070806'!#REF!</f>
        <v>#REF!</v>
      </c>
      <c r="V60" s="25" t="e">
        <f>'070101'!S60+'070201'!S60+'070202'!S60+'070401'!S60+'070802'!S60+'070803'!#REF!+'070804'!#REF!+'070806'!#REF!</f>
        <v>#REF!</v>
      </c>
      <c r="W60" s="25" t="e">
        <f>'070101'!T60+'070201'!T60+'070202'!T60+'070401'!T60+'070802'!T60+'070803'!#REF!+'070804'!#REF!+'070806'!#REF!</f>
        <v>#REF!</v>
      </c>
    </row>
    <row r="61" spans="1:23" ht="30">
      <c r="A61" s="135">
        <v>3143</v>
      </c>
      <c r="B61" s="100" t="s">
        <v>59</v>
      </c>
      <c r="C61" s="142">
        <f>SUM('070101'!C61+'070201'!C61+'070202'!C61+'070401'!C61+'070802'!C61+'070803'!C61+'070804'!C61+'070806'!C61+'070808'!C61)</f>
        <v>0</v>
      </c>
      <c r="D61" s="142">
        <f>SUM('070101'!D61+'070201'!D61+'070202'!D61+'070401'!D61+'070802'!D61+'070803'!D61+'070804'!D61+'070806'!D61+'070808'!D61)</f>
        <v>0</v>
      </c>
      <c r="E61" s="142">
        <f t="shared" si="21"/>
        <v>0</v>
      </c>
      <c r="F61" s="142">
        <f>SUM('070101'!F61+'070201'!F61+'070202'!F61+'070401'!F61+'070802'!F61+'070803'!F61+'070804'!F61+'070806'!F61+'070808'!F61)</f>
        <v>0</v>
      </c>
      <c r="G61" s="142">
        <f>SUM('070101'!G61+'070201'!G61+'070202'!G61+'070401'!G61+'070802'!G61+'070803'!G61+'070804'!G61+'070806'!G61+'070808'!G61)</f>
        <v>0</v>
      </c>
      <c r="H61" s="142">
        <f t="shared" si="22"/>
        <v>0</v>
      </c>
      <c r="I61" s="143">
        <f t="shared" si="29"/>
        <v>0</v>
      </c>
      <c r="J61" s="143">
        <f t="shared" si="29"/>
        <v>0</v>
      </c>
      <c r="K61" s="143">
        <f t="shared" si="23"/>
        <v>0</v>
      </c>
      <c r="L61" s="143">
        <f>SUM('070101'!I61+'070201'!I61+'070202'!I61+'070401'!I61+'070802'!I61+'070803'!I61+'070804'!I61+'070806'!I61+'070808'!I61)</f>
        <v>0</v>
      </c>
      <c r="M61" s="143">
        <f>SUM('070101'!J61+'070201'!J61+'070202'!J61+'070401'!J61+'070802'!J61+'070803'!J61+'070804'!J61+'070806'!J61+'070808'!J61)</f>
        <v>0</v>
      </c>
      <c r="N61" s="143">
        <f t="shared" si="24"/>
        <v>0</v>
      </c>
      <c r="O61" s="143">
        <f>SUM('070101'!L61+'070201'!L61+'070202'!L61+'070401'!L61+'070802'!L61+'070803'!L61+'070804'!L61+'070806'!L61+'070808'!L61)</f>
        <v>0</v>
      </c>
      <c r="P61" s="143">
        <f>SUM('070101'!M61+'070201'!M61+'070202'!M61+'070401'!M61+'070802'!M61+'070803'!M61+'070804'!M61+'070806'!M61+'070808'!M61)</f>
        <v>0</v>
      </c>
      <c r="Q61" s="143">
        <f t="shared" si="25"/>
        <v>0</v>
      </c>
      <c r="R61" s="124">
        <f>SUM('070101'!O61+'070201'!O61+'070202'!O61+'070401'!O61+'070802'!O61+'070803'!O61+'070804'!O61+'070806'!O61+'070808'!O61)</f>
        <v>0</v>
      </c>
      <c r="S61" s="124">
        <f>SUM('070101'!P61+'070201'!P61+'070202'!P61+'070401'!P61+'070802'!P61+'070803'!P61+'070804'!P61+'070806'!P61+'070808'!P61)</f>
        <v>0</v>
      </c>
      <c r="T61" s="124">
        <f t="shared" si="26"/>
        <v>0</v>
      </c>
      <c r="U61" s="103" t="e">
        <f>'070101'!R61+'070201'!R61+'070202'!R61+'070401'!R61+'070802'!R61+'070803'!#REF!+'070804'!#REF!+'070806'!#REF!</f>
        <v>#REF!</v>
      </c>
      <c r="V61" s="25" t="e">
        <f>'070101'!S61+'070201'!S61+'070202'!S61+'070401'!S61+'070802'!S61+'070803'!#REF!+'070804'!#REF!+'070806'!#REF!</f>
        <v>#REF!</v>
      </c>
      <c r="W61" s="25" t="e">
        <f>'070101'!T61+'070201'!T61+'070202'!T61+'070401'!T61+'070802'!T61+'070803'!#REF!+'070804'!#REF!+'070806'!#REF!</f>
        <v>#REF!</v>
      </c>
    </row>
    <row r="62" spans="1:23" s="7" customFormat="1" ht="15.75">
      <c r="A62" s="135">
        <v>3150</v>
      </c>
      <c r="B62" s="100" t="s">
        <v>60</v>
      </c>
      <c r="C62" s="142">
        <f>SUM('070101'!C62+'070201'!C62+'070202'!C62+'070401'!C62+'070802'!C62+'070803'!C62+'070804'!C62+'070806'!C62+'070808'!C62)</f>
        <v>0</v>
      </c>
      <c r="D62" s="142">
        <f>SUM('070101'!D62+'070201'!D62+'070202'!D62+'070401'!D62+'070802'!D62+'070803'!D62+'070804'!D62+'070806'!D62+'070808'!D62)</f>
        <v>0</v>
      </c>
      <c r="E62" s="142">
        <f t="shared" si="21"/>
        <v>0</v>
      </c>
      <c r="F62" s="142">
        <f>SUM('070101'!F62+'070201'!F62+'070202'!F62+'070401'!F62+'070802'!F62+'070803'!F62+'070804'!F62+'070806'!F62+'070808'!F62)</f>
        <v>0</v>
      </c>
      <c r="G62" s="142">
        <f>SUM('070101'!G62+'070201'!G62+'070202'!G62+'070401'!G62+'070802'!G62+'070803'!G62+'070804'!G62+'070806'!G62+'070808'!G62)</f>
        <v>0</v>
      </c>
      <c r="H62" s="142">
        <f t="shared" si="22"/>
        <v>0</v>
      </c>
      <c r="I62" s="143">
        <f t="shared" si="29"/>
        <v>0</v>
      </c>
      <c r="J62" s="143">
        <f t="shared" si="29"/>
        <v>0</v>
      </c>
      <c r="K62" s="143">
        <f t="shared" si="23"/>
        <v>0</v>
      </c>
      <c r="L62" s="143">
        <f>SUM('070101'!I62+'070201'!I62+'070202'!I62+'070401'!I62+'070802'!I62+'070803'!I62+'070804'!I62+'070806'!I62+'070808'!I62)</f>
        <v>0</v>
      </c>
      <c r="M62" s="143">
        <f>SUM('070101'!J62+'070201'!J62+'070202'!J62+'070401'!J62+'070802'!J62+'070803'!J62+'070804'!J62+'070806'!J62+'070808'!J62)</f>
        <v>0</v>
      </c>
      <c r="N62" s="143">
        <f t="shared" si="24"/>
        <v>0</v>
      </c>
      <c r="O62" s="143">
        <f>SUM('070101'!L62+'070201'!L62+'070202'!L62+'070401'!L62+'070802'!L62+'070803'!L62+'070804'!L62+'070806'!L62+'070808'!L62)</f>
        <v>0</v>
      </c>
      <c r="P62" s="143">
        <f>SUM('070101'!M62+'070201'!M62+'070202'!M62+'070401'!M62+'070802'!M62+'070803'!M62+'070804'!M62+'070806'!M62+'070808'!M62)</f>
        <v>0</v>
      </c>
      <c r="Q62" s="143">
        <f t="shared" si="25"/>
        <v>0</v>
      </c>
      <c r="R62" s="124">
        <f>SUM('070101'!O62+'070201'!O62+'070202'!O62+'070401'!O62+'070802'!O62+'070803'!O62+'070804'!O62+'070806'!O62+'070808'!O62)</f>
        <v>0</v>
      </c>
      <c r="S62" s="124">
        <f>SUM('070101'!P62+'070201'!P62+'070202'!P62+'070401'!P62+'070802'!P62+'070803'!P62+'070804'!P62+'070806'!P62+'070808'!P62)</f>
        <v>0</v>
      </c>
      <c r="T62" s="124">
        <f t="shared" si="26"/>
        <v>0</v>
      </c>
      <c r="U62" s="103" t="e">
        <f>'070101'!R62+'070201'!R62+'070202'!R62+'070401'!R62+'070802'!R62+'070803'!#REF!+'070804'!#REF!+'070806'!#REF!</f>
        <v>#REF!</v>
      </c>
      <c r="V62" s="25" t="e">
        <f>'070101'!S62+'070201'!S62+'070202'!S62+'070401'!S62+'070802'!S62+'070803'!#REF!+'070804'!#REF!+'070806'!#REF!</f>
        <v>#REF!</v>
      </c>
      <c r="W62" s="25" t="e">
        <f>'070101'!T62+'070201'!T62+'070202'!T62+'070401'!T62+'070802'!T62+'070803'!#REF!+'070804'!#REF!+'070806'!#REF!</f>
        <v>#REF!</v>
      </c>
    </row>
    <row r="63" spans="1:23" ht="15.75">
      <c r="A63" s="135">
        <v>3160</v>
      </c>
      <c r="B63" s="100" t="s">
        <v>61</v>
      </c>
      <c r="C63" s="142">
        <f>SUM('070101'!C63+'070201'!C63+'070202'!C63+'070401'!C63+'070802'!C63+'070803'!C63+'070804'!C63+'070806'!C63+'070808'!C63)</f>
        <v>0</v>
      </c>
      <c r="D63" s="142">
        <f>SUM('070101'!D63+'070201'!D63+'070202'!D63+'070401'!D63+'070802'!D63+'070803'!D63+'070804'!D63+'070806'!D63+'070808'!D63)</f>
        <v>0</v>
      </c>
      <c r="E63" s="142">
        <f t="shared" si="21"/>
        <v>0</v>
      </c>
      <c r="F63" s="142">
        <f>SUM('070101'!F63+'070201'!F63+'070202'!F63+'070401'!F63+'070802'!F63+'070803'!F63+'070804'!F63+'070806'!F63+'070808'!F63)</f>
        <v>0</v>
      </c>
      <c r="G63" s="142">
        <f>SUM('070101'!G63+'070201'!G63+'070202'!G63+'070401'!G63+'070802'!G63+'070803'!G63+'070804'!G63+'070806'!G63+'070808'!G63)</f>
        <v>0</v>
      </c>
      <c r="H63" s="142">
        <f t="shared" si="22"/>
        <v>0</v>
      </c>
      <c r="I63" s="143">
        <f t="shared" si="29"/>
        <v>0</v>
      </c>
      <c r="J63" s="143">
        <f t="shared" si="29"/>
        <v>0</v>
      </c>
      <c r="K63" s="143">
        <f t="shared" si="23"/>
        <v>0</v>
      </c>
      <c r="L63" s="143">
        <f>SUM('070101'!I63+'070201'!I63+'070202'!I63+'070401'!I63+'070802'!I63+'070803'!I63+'070804'!I63+'070806'!I63+'070808'!I63)</f>
        <v>0</v>
      </c>
      <c r="M63" s="143">
        <f>SUM('070101'!J63+'070201'!J63+'070202'!J63+'070401'!J63+'070802'!J63+'070803'!J63+'070804'!J63+'070806'!J63+'070808'!J63)</f>
        <v>0</v>
      </c>
      <c r="N63" s="143">
        <f t="shared" si="24"/>
        <v>0</v>
      </c>
      <c r="O63" s="143">
        <f>SUM('070101'!L63+'070201'!L63+'070202'!L63+'070401'!L63+'070802'!L63+'070803'!L63+'070804'!L63+'070806'!L63+'070808'!L63)</f>
        <v>0</v>
      </c>
      <c r="P63" s="143">
        <f>SUM('070101'!M63+'070201'!M63+'070202'!M63+'070401'!M63+'070802'!M63+'070803'!M63+'070804'!M63+'070806'!M63+'070808'!M63)</f>
        <v>0</v>
      </c>
      <c r="Q63" s="143">
        <f t="shared" si="25"/>
        <v>0</v>
      </c>
      <c r="R63" s="124">
        <f>SUM('070101'!O63+'070201'!O63+'070202'!O63+'070401'!O63+'070802'!O63+'070803'!O63+'070804'!O63+'070806'!O63+'070808'!O63)</f>
        <v>0</v>
      </c>
      <c r="S63" s="124">
        <f>SUM('070101'!P63+'070201'!P63+'070202'!P63+'070401'!P63+'070802'!P63+'070803'!P63+'070804'!P63+'070806'!P63+'070808'!P63)</f>
        <v>0</v>
      </c>
      <c r="T63" s="124">
        <f t="shared" si="26"/>
        <v>0</v>
      </c>
      <c r="U63" s="103" t="e">
        <f>'070101'!R63+'070201'!R63+'070202'!R63+'070401'!R63+'070802'!R63+'070803'!#REF!+'070804'!#REF!+'070806'!#REF!</f>
        <v>#REF!</v>
      </c>
      <c r="V63" s="25" t="e">
        <f>'070101'!S63+'070201'!S63+'070202'!S63+'070401'!S63+'070802'!S63+'070803'!#REF!+'070804'!#REF!+'070806'!#REF!</f>
        <v>#REF!</v>
      </c>
      <c r="W63" s="25" t="e">
        <f>'070101'!T63+'070201'!T63+'070202'!T63+'070401'!T63+'070802'!T63+'070803'!#REF!+'070804'!#REF!+'070806'!#REF!</f>
        <v>#REF!</v>
      </c>
    </row>
    <row r="64" spans="1:23" ht="15.75">
      <c r="A64" s="134">
        <v>3200</v>
      </c>
      <c r="B64" s="101" t="s">
        <v>25</v>
      </c>
      <c r="C64" s="140">
        <f aca="true" t="shared" si="30" ref="C64:W64">SUM(C65+C66+C67+C68)</f>
        <v>0</v>
      </c>
      <c r="D64" s="140">
        <f t="shared" si="30"/>
        <v>0</v>
      </c>
      <c r="E64" s="140">
        <f t="shared" si="30"/>
        <v>0</v>
      </c>
      <c r="F64" s="140">
        <f t="shared" si="30"/>
        <v>0</v>
      </c>
      <c r="G64" s="140">
        <f t="shared" si="30"/>
        <v>0</v>
      </c>
      <c r="H64" s="140">
        <f t="shared" si="30"/>
        <v>0</v>
      </c>
      <c r="I64" s="141">
        <f t="shared" si="30"/>
        <v>0</v>
      </c>
      <c r="J64" s="141">
        <f t="shared" si="30"/>
        <v>0</v>
      </c>
      <c r="K64" s="141">
        <f t="shared" si="30"/>
        <v>0</v>
      </c>
      <c r="L64" s="141">
        <f t="shared" si="30"/>
        <v>0</v>
      </c>
      <c r="M64" s="141">
        <f t="shared" si="30"/>
        <v>0</v>
      </c>
      <c r="N64" s="141">
        <f t="shared" si="30"/>
        <v>0</v>
      </c>
      <c r="O64" s="141">
        <f t="shared" si="30"/>
        <v>0</v>
      </c>
      <c r="P64" s="141">
        <f>SUM(P65+P66+P67+P68)</f>
        <v>0</v>
      </c>
      <c r="Q64" s="141">
        <f t="shared" si="30"/>
        <v>0</v>
      </c>
      <c r="R64" s="116">
        <f t="shared" si="30"/>
        <v>0</v>
      </c>
      <c r="S64" s="116">
        <f t="shared" si="30"/>
        <v>0</v>
      </c>
      <c r="T64" s="116">
        <f t="shared" si="30"/>
        <v>0</v>
      </c>
      <c r="U64" s="104" t="e">
        <f t="shared" si="30"/>
        <v>#REF!</v>
      </c>
      <c r="V64" s="26" t="e">
        <f t="shared" si="30"/>
        <v>#REF!</v>
      </c>
      <c r="W64" s="26" t="e">
        <f t="shared" si="30"/>
        <v>#REF!</v>
      </c>
    </row>
    <row r="65" spans="1:23" ht="30">
      <c r="A65" s="135">
        <v>3210</v>
      </c>
      <c r="B65" s="100" t="s">
        <v>26</v>
      </c>
      <c r="C65" s="142">
        <f>SUM('070101'!C65+'070201'!C65+'070202'!C65+'070401'!C65+'070802'!C65+'070803'!C65+'070804'!C65+'070806'!C65+'070808'!C65)</f>
        <v>0</v>
      </c>
      <c r="D65" s="142">
        <f>SUM('070101'!D65+'070201'!D65+'070202'!D65+'070401'!D65+'070802'!D65+'070803'!D65+'070804'!D65+'070806'!D65+'070808'!D65)</f>
        <v>0</v>
      </c>
      <c r="E65" s="142">
        <f>SUM(C65+D65)</f>
        <v>0</v>
      </c>
      <c r="F65" s="142">
        <f>SUM('070101'!F65+'070201'!F65+'070202'!F65+'070401'!F65+'070802'!F65+'070803'!F65+'070804'!F65+'070806'!F65+'070808'!F65)</f>
        <v>0</v>
      </c>
      <c r="G65" s="142">
        <f>SUM('070101'!G65+'070201'!G65+'070202'!G65+'070401'!G65+'070802'!G65+'070803'!G65+'070804'!G65+'070806'!G65+'070808'!G65)</f>
        <v>0</v>
      </c>
      <c r="H65" s="142">
        <f>SUM(F65+G65)</f>
        <v>0</v>
      </c>
      <c r="I65" s="143">
        <f aca="true" t="shared" si="31" ref="I65:J68">SUM(F65*104.4%)</f>
        <v>0</v>
      </c>
      <c r="J65" s="143">
        <f t="shared" si="31"/>
        <v>0</v>
      </c>
      <c r="K65" s="143">
        <f>SUM(I65+J65)</f>
        <v>0</v>
      </c>
      <c r="L65" s="143">
        <f>SUM('070101'!I65+'070201'!I65+'070202'!I65+'070401'!I65+'070802'!I65+'070803'!I65+'070804'!I65+'070806'!I65+'070808'!I65)</f>
        <v>0</v>
      </c>
      <c r="M65" s="143">
        <f>SUM('070101'!J65+'070201'!J65+'070202'!J65+'070401'!J65+'070802'!J65+'070803'!J65+'070804'!J65+'070806'!J65+'070808'!J65)</f>
        <v>0</v>
      </c>
      <c r="N65" s="143">
        <f>SUM(L65+M65)</f>
        <v>0</v>
      </c>
      <c r="O65" s="143">
        <f>SUM('070101'!L65+'070201'!L65+'070202'!L65+'070401'!L65+'070802'!L65+'070803'!L65+'070804'!L65+'070806'!L65+'070808'!L65)</f>
        <v>0</v>
      </c>
      <c r="P65" s="143">
        <f>SUM('070101'!M65+'070201'!M65+'070202'!M65+'070401'!M65+'070802'!M65+'070803'!M65+'070804'!M65+'070806'!M65+'070808'!M65)</f>
        <v>0</v>
      </c>
      <c r="Q65" s="143">
        <f>SUM(O65+P65)</f>
        <v>0</v>
      </c>
      <c r="R65" s="124">
        <f>SUM('070101'!O65+'070201'!O65+'070202'!O65+'070401'!O65+'070802'!O65+'070803'!O65+'070804'!O65+'070806'!O65+'070808'!O65)</f>
        <v>0</v>
      </c>
      <c r="S65" s="124">
        <f>SUM('070101'!P65+'070201'!P65+'070202'!P65+'070401'!P65+'070802'!P65+'070803'!P65+'070804'!P65+'070806'!P65+'070808'!P65)</f>
        <v>0</v>
      </c>
      <c r="T65" s="124">
        <f>SUM(R65+S65)</f>
        <v>0</v>
      </c>
      <c r="U65" s="103" t="e">
        <f>'070101'!R65+'070201'!R65+'070202'!R65+'070401'!R65+'070802'!R65+'070803'!#REF!+'070804'!#REF!+'070806'!#REF!</f>
        <v>#REF!</v>
      </c>
      <c r="V65" s="25" t="e">
        <f>'070101'!S65+'070201'!S65+'070202'!S65+'070401'!S65+'070802'!S65+'070803'!#REF!+'070804'!#REF!+'070806'!#REF!</f>
        <v>#REF!</v>
      </c>
      <c r="W65" s="25" t="e">
        <f>'070101'!T65+'070201'!T65+'070202'!T65+'070401'!T65+'070802'!T65+'070803'!#REF!+'070804'!#REF!+'070806'!#REF!</f>
        <v>#REF!</v>
      </c>
    </row>
    <row r="66" spans="1:23" ht="30">
      <c r="A66" s="135">
        <v>3220</v>
      </c>
      <c r="B66" s="100" t="s">
        <v>62</v>
      </c>
      <c r="C66" s="142">
        <f>SUM('070101'!C66+'070201'!C66+'070202'!C66+'070401'!C66+'070802'!C66+'070803'!C66+'070804'!C66+'070806'!C66+'070808'!C66)</f>
        <v>0</v>
      </c>
      <c r="D66" s="142">
        <f>SUM('070101'!D66+'070201'!D66+'070202'!D66+'070401'!D66+'070802'!D66+'070803'!D66+'070804'!D66+'070806'!D66+'070808'!D66)</f>
        <v>0</v>
      </c>
      <c r="E66" s="142">
        <f>SUM(C66+D66)</f>
        <v>0</v>
      </c>
      <c r="F66" s="142">
        <f>SUM('070101'!F66+'070201'!F66+'070202'!F66+'070401'!F66+'070802'!F66+'070803'!F66+'070804'!F66+'070806'!F66+'070808'!F66)</f>
        <v>0</v>
      </c>
      <c r="G66" s="142">
        <f>SUM('070101'!G66+'070201'!G66+'070202'!G66+'070401'!G66+'070802'!G66+'070803'!G66+'070804'!G66+'070806'!G66+'070808'!G66)</f>
        <v>0</v>
      </c>
      <c r="H66" s="142">
        <f>SUM(F66+G66)</f>
        <v>0</v>
      </c>
      <c r="I66" s="143">
        <f t="shared" si="31"/>
        <v>0</v>
      </c>
      <c r="J66" s="143">
        <f t="shared" si="31"/>
        <v>0</v>
      </c>
      <c r="K66" s="143">
        <f>SUM(I66+J66)</f>
        <v>0</v>
      </c>
      <c r="L66" s="143">
        <f>SUM('070101'!I66+'070201'!I66+'070202'!I66+'070401'!I66+'070802'!I66+'070803'!I66+'070804'!I66+'070806'!I66+'070808'!I66)</f>
        <v>0</v>
      </c>
      <c r="M66" s="143">
        <f>SUM('070101'!J66+'070201'!J66+'070202'!J66+'070401'!J66+'070802'!J66+'070803'!J66+'070804'!J66+'070806'!J66+'070808'!J66)</f>
        <v>0</v>
      </c>
      <c r="N66" s="143">
        <f>SUM(L66+M66)</f>
        <v>0</v>
      </c>
      <c r="O66" s="143">
        <f>SUM('070101'!L66+'070201'!L66+'070202'!L66+'070401'!L66+'070802'!L66+'070803'!L66+'070804'!L66+'070806'!L66+'070808'!L66)</f>
        <v>0</v>
      </c>
      <c r="P66" s="143">
        <f>SUM('070101'!M66+'070201'!M66+'070202'!M66+'070401'!M66+'070802'!M66+'070803'!M66+'070804'!M66+'070806'!M66+'070808'!M66)</f>
        <v>0</v>
      </c>
      <c r="Q66" s="143">
        <f>SUM(O66+P66)</f>
        <v>0</v>
      </c>
      <c r="R66" s="124">
        <f>SUM('070101'!O66+'070201'!O66+'070202'!O66+'070401'!O66+'070802'!O66+'070803'!O66+'070804'!O66+'070806'!O66+'070808'!O66)</f>
        <v>0</v>
      </c>
      <c r="S66" s="124">
        <f>SUM('070101'!P66+'070201'!P66+'070202'!P66+'070401'!P66+'070802'!P66+'070803'!P66+'070804'!P66+'070806'!P66+'070808'!P66)</f>
        <v>0</v>
      </c>
      <c r="T66" s="124">
        <f>SUM(R66+S66)</f>
        <v>0</v>
      </c>
      <c r="U66" s="103" t="e">
        <f>'070101'!R66+'070201'!R66+'070202'!R66+'070401'!R66+'070802'!R66+'070803'!#REF!+'070804'!#REF!+'070806'!#REF!</f>
        <v>#REF!</v>
      </c>
      <c r="V66" s="25" t="e">
        <f>'070101'!S66+'070201'!S66+'070202'!S66+'070401'!S66+'070802'!S66+'070803'!#REF!+'070804'!#REF!+'070806'!#REF!</f>
        <v>#REF!</v>
      </c>
      <c r="W66" s="25" t="e">
        <f>'070101'!T66+'070201'!T66+'070202'!T66+'070401'!T66+'070802'!T66+'070803'!#REF!+'070804'!#REF!+'070806'!#REF!</f>
        <v>#REF!</v>
      </c>
    </row>
    <row r="67" spans="1:23" ht="32.25" customHeight="1">
      <c r="A67" s="135">
        <v>3230</v>
      </c>
      <c r="B67" s="100" t="s">
        <v>63</v>
      </c>
      <c r="C67" s="142">
        <f>SUM('070101'!C67+'070201'!C67+'070202'!C67+'070401'!C67+'070802'!C67+'070803'!C67+'070804'!C67+'070806'!C67+'070808'!C67)</f>
        <v>0</v>
      </c>
      <c r="D67" s="142">
        <f>SUM('070101'!D67+'070201'!D67+'070202'!D67+'070401'!D67+'070802'!D67+'070803'!D67+'070804'!D67+'070806'!D67+'070808'!D67)</f>
        <v>0</v>
      </c>
      <c r="E67" s="142">
        <f>SUM(C67+D67)</f>
        <v>0</v>
      </c>
      <c r="F67" s="142">
        <f>SUM('070101'!F67+'070201'!F67+'070202'!F67+'070401'!F67+'070802'!F67+'070803'!F67+'070804'!F67+'070806'!F67+'070808'!F67)</f>
        <v>0</v>
      </c>
      <c r="G67" s="142">
        <f>SUM('070101'!G67+'070201'!G67+'070202'!G67+'070401'!G67+'070802'!G67+'070803'!G67+'070804'!G67+'070806'!G67+'070808'!G67)</f>
        <v>0</v>
      </c>
      <c r="H67" s="142">
        <f>SUM(F67+G67)</f>
        <v>0</v>
      </c>
      <c r="I67" s="143">
        <f t="shared" si="31"/>
        <v>0</v>
      </c>
      <c r="J67" s="143">
        <f t="shared" si="31"/>
        <v>0</v>
      </c>
      <c r="K67" s="143">
        <f>SUM(I67+J67)</f>
        <v>0</v>
      </c>
      <c r="L67" s="143">
        <f>SUM('070101'!I67+'070201'!I67+'070202'!I67+'070401'!I67+'070802'!I67+'070803'!I67+'070804'!I67+'070806'!I67+'070808'!I67)</f>
        <v>0</v>
      </c>
      <c r="M67" s="143">
        <f>SUM('070101'!J67+'070201'!J67+'070202'!J67+'070401'!J67+'070802'!J67+'070803'!J67+'070804'!J67+'070806'!J67+'070808'!J67)</f>
        <v>0</v>
      </c>
      <c r="N67" s="143">
        <f>SUM(L67+M67)</f>
        <v>0</v>
      </c>
      <c r="O67" s="143">
        <f>SUM('070101'!L67+'070201'!L67+'070202'!L67+'070401'!L67+'070802'!L67+'070803'!L67+'070804'!L67+'070806'!L67+'070808'!L67)</f>
        <v>0</v>
      </c>
      <c r="P67" s="143">
        <f>SUM('070101'!M67+'070201'!M67+'070202'!M67+'070401'!M67+'070802'!M67+'070803'!M67+'070804'!M67+'070806'!M67+'070808'!M67)</f>
        <v>0</v>
      </c>
      <c r="Q67" s="143">
        <f>SUM(O67+P67)</f>
        <v>0</v>
      </c>
      <c r="R67" s="124">
        <f>SUM('070101'!O67+'070201'!O67+'070202'!O67+'070401'!O67+'070802'!O67+'070803'!O67+'070804'!O67+'070806'!O67+'070808'!O67)</f>
        <v>0</v>
      </c>
      <c r="S67" s="124">
        <f>SUM('070101'!P67+'070201'!P67+'070202'!P67+'070401'!P67+'070802'!P67+'070803'!P67+'070804'!P67+'070806'!P67+'070808'!P67)</f>
        <v>0</v>
      </c>
      <c r="T67" s="124">
        <f>SUM(R67+S67)</f>
        <v>0</v>
      </c>
      <c r="U67" s="103" t="e">
        <f>'070101'!R67+'070201'!R67+'070202'!R67+'070401'!R67+'070802'!R67+'070803'!#REF!+'070804'!#REF!+'070806'!#REF!</f>
        <v>#REF!</v>
      </c>
      <c r="V67" s="25" t="e">
        <f>'070101'!S67+'070201'!S67+'070202'!S67+'070401'!S67+'070802'!S67+'070803'!#REF!+'070804'!#REF!+'070806'!#REF!</f>
        <v>#REF!</v>
      </c>
      <c r="W67" s="25" t="e">
        <f>'070101'!T67+'070201'!T67+'070202'!T67+'070401'!T67+'070802'!T67+'070803'!#REF!+'070804'!#REF!+'070806'!#REF!</f>
        <v>#REF!</v>
      </c>
    </row>
    <row r="68" spans="1:23" ht="15.75">
      <c r="A68" s="135">
        <v>3240</v>
      </c>
      <c r="B68" s="100" t="s">
        <v>27</v>
      </c>
      <c r="C68" s="142">
        <f>SUM('070101'!C68+'070201'!C68+'070202'!C68+'070401'!C68+'070802'!C68+'070803'!C68+'070804'!C68+'070806'!C68+'070808'!C68)</f>
        <v>0</v>
      </c>
      <c r="D68" s="142">
        <f>SUM('070101'!D68+'070201'!D68+'070202'!D68+'070401'!D68+'070802'!D68+'070803'!D68+'070804'!D68+'070806'!D68+'070808'!D68)</f>
        <v>0</v>
      </c>
      <c r="E68" s="142">
        <f>SUM(C68+D68)</f>
        <v>0</v>
      </c>
      <c r="F68" s="142">
        <f>SUM('070101'!F68+'070201'!F68+'070202'!F68+'070401'!F68+'070802'!F68+'070803'!F68+'070804'!F68+'070806'!F68+'070808'!F68)</f>
        <v>0</v>
      </c>
      <c r="G68" s="142">
        <f>SUM('070101'!G68+'070201'!G68+'070202'!G68+'070401'!G68+'070802'!G68+'070803'!G68+'070804'!G68+'070806'!G68+'070808'!G68)</f>
        <v>0</v>
      </c>
      <c r="H68" s="142">
        <f>SUM(F68+G68)</f>
        <v>0</v>
      </c>
      <c r="I68" s="143">
        <f t="shared" si="31"/>
        <v>0</v>
      </c>
      <c r="J68" s="143">
        <f t="shared" si="31"/>
        <v>0</v>
      </c>
      <c r="K68" s="143">
        <f>SUM(I68+J68)</f>
        <v>0</v>
      </c>
      <c r="L68" s="143">
        <f>SUM('070101'!I68+'070201'!I68+'070202'!I68+'070401'!I68+'070802'!I68+'070803'!I68+'070804'!I68+'070806'!I68+'070808'!I68)</f>
        <v>0</v>
      </c>
      <c r="M68" s="143">
        <f>SUM('070101'!J68+'070201'!J68+'070202'!J68+'070401'!J68+'070802'!J68+'070803'!J68+'070804'!J68+'070806'!J68+'070808'!J68)</f>
        <v>0</v>
      </c>
      <c r="N68" s="143">
        <f>SUM(L68+M68)</f>
        <v>0</v>
      </c>
      <c r="O68" s="143">
        <f>SUM('070101'!L68+'070201'!L68+'070202'!L68+'070401'!L68+'070802'!L68+'070803'!L68+'070804'!L68+'070806'!L68+'070808'!L68)</f>
        <v>0</v>
      </c>
      <c r="P68" s="143">
        <f>SUM('070101'!M68+'070201'!M68+'070202'!M68+'070401'!M68+'070802'!M68+'070803'!M68+'070804'!M68+'070806'!M68+'070808'!M68)</f>
        <v>0</v>
      </c>
      <c r="Q68" s="143">
        <f>SUM(O68+P68)</f>
        <v>0</v>
      </c>
      <c r="R68" s="124">
        <f>SUM('070101'!O68+'070201'!O68+'070202'!O68+'070401'!O68+'070802'!O68+'070803'!O68+'070804'!O68+'070806'!O68+'070808'!O68)</f>
        <v>0</v>
      </c>
      <c r="S68" s="124">
        <f>SUM('070101'!P68+'070201'!P68+'070202'!P68+'070401'!P68+'070802'!P68+'070803'!P68+'070804'!P68+'070806'!P68+'070808'!P68)</f>
        <v>0</v>
      </c>
      <c r="T68" s="124">
        <f>SUM(R68+S68)</f>
        <v>0</v>
      </c>
      <c r="U68" s="103" t="e">
        <f>'070101'!R68+'070201'!R68+'070202'!R68+'070401'!R68+'070802'!R68+'070803'!#REF!+'070804'!#REF!+'070806'!#REF!</f>
        <v>#REF!</v>
      </c>
      <c r="V68" s="25" t="e">
        <f>'070101'!S68+'070201'!S68+'070202'!S68+'070401'!S68+'070802'!S68+'070803'!#REF!+'070804'!#REF!+'070806'!#REF!</f>
        <v>#REF!</v>
      </c>
      <c r="W68" s="25" t="e">
        <f>'070101'!T68+'070201'!T68+'070202'!T68+'070401'!T68+'070802'!T68+'070803'!#REF!+'070804'!#REF!+'070806'!#REF!</f>
        <v>#REF!</v>
      </c>
    </row>
    <row r="69" spans="1:23" ht="15.75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3:20" ht="15.75">
      <c r="C70" s="33"/>
      <c r="D70" s="33"/>
      <c r="E70" s="33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2:15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 t="s">
        <v>120</v>
      </c>
      <c r="M71" s="32"/>
      <c r="N71" s="32" t="s">
        <v>121</v>
      </c>
      <c r="O71" s="32"/>
    </row>
    <row r="72" spans="2:15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93" t="s">
        <v>29</v>
      </c>
      <c r="M72" s="32"/>
      <c r="N72" s="32"/>
      <c r="O72" s="32"/>
    </row>
    <row r="73" spans="2:15" ht="15.75" hidden="1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 t="s">
        <v>120</v>
      </c>
      <c r="M73" s="32"/>
      <c r="N73" s="32" t="s">
        <v>123</v>
      </c>
      <c r="O73" s="32"/>
    </row>
    <row r="74" spans="2:15" ht="15.75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 t="s">
        <v>120</v>
      </c>
      <c r="M74" s="32"/>
      <c r="N74" s="32" t="s">
        <v>123</v>
      </c>
      <c r="O74" s="32"/>
    </row>
    <row r="75" spans="3:15" ht="15.75">
      <c r="C75" s="32"/>
      <c r="D75" s="32"/>
      <c r="E75" s="32"/>
      <c r="F75" s="32"/>
      <c r="G75" s="32"/>
      <c r="H75" s="32"/>
      <c r="K75" s="93" t="s">
        <v>29</v>
      </c>
      <c r="L75" s="93" t="s">
        <v>29</v>
      </c>
      <c r="M75" s="32"/>
      <c r="N75" s="32"/>
      <c r="O75" s="32"/>
    </row>
    <row r="76" spans="3:5" ht="15.75">
      <c r="C76" s="32"/>
      <c r="D76" s="32"/>
      <c r="E76" s="32"/>
    </row>
    <row r="77" spans="3:14" ht="15.75">
      <c r="C77" s="32"/>
      <c r="D77" s="32"/>
      <c r="E77" s="32"/>
      <c r="N77" s="4"/>
    </row>
    <row r="78" spans="3:5" ht="15.75">
      <c r="C78" s="32"/>
      <c r="D78" s="32"/>
      <c r="E78" s="32"/>
    </row>
    <row r="79" spans="3:5" ht="15.75">
      <c r="C79" s="32"/>
      <c r="D79" s="32"/>
      <c r="E79" s="32"/>
    </row>
    <row r="80" spans="3:5" ht="15.75">
      <c r="C80" s="32"/>
      <c r="D80" s="32"/>
      <c r="E80" s="32"/>
    </row>
    <row r="81" spans="1:5" ht="15.75">
      <c r="A81" s="144"/>
      <c r="B81" s="14"/>
      <c r="C81" s="32"/>
      <c r="D81" s="32"/>
      <c r="E81" s="32"/>
    </row>
    <row r="82" spans="1:5" ht="15.75">
      <c r="A82" s="144"/>
      <c r="B82" s="14"/>
      <c r="C82" s="32"/>
      <c r="D82" s="32"/>
      <c r="E82" s="32"/>
    </row>
    <row r="83" spans="1:5" ht="15.75">
      <c r="A83" s="137"/>
      <c r="B83"/>
      <c r="C83" s="32"/>
      <c r="D83" s="32"/>
      <c r="E83" s="32"/>
    </row>
    <row r="84" spans="1:5" ht="15.75">
      <c r="A84" s="137"/>
      <c r="B84"/>
      <c r="C84" s="32"/>
      <c r="D84" s="32"/>
      <c r="E84" s="32"/>
    </row>
    <row r="85" spans="1:5" ht="15.75">
      <c r="A85" s="137"/>
      <c r="B85"/>
      <c r="C85" s="32"/>
      <c r="D85" s="32"/>
      <c r="E85" s="32"/>
    </row>
    <row r="86" spans="1:5" ht="15.75">
      <c r="A86" s="137"/>
      <c r="B86"/>
      <c r="C86" s="32"/>
      <c r="D86" s="32"/>
      <c r="E86" s="32"/>
    </row>
    <row r="87" spans="1:5" ht="15.75">
      <c r="A87" s="144"/>
      <c r="B87" s="14"/>
      <c r="C87" s="32"/>
      <c r="D87" s="32"/>
      <c r="E87" s="32"/>
    </row>
    <row r="88" spans="1:2" ht="15.75">
      <c r="A88" s="137"/>
      <c r="B88"/>
    </row>
    <row r="89" spans="1:2" ht="15.75">
      <c r="A89" s="137"/>
      <c r="B89"/>
    </row>
    <row r="90" spans="1:2" ht="15.75">
      <c r="A90" s="137"/>
      <c r="B90"/>
    </row>
    <row r="91" spans="1:2" ht="15.75">
      <c r="A91" s="137"/>
      <c r="B91"/>
    </row>
    <row r="92" spans="1:2" ht="15.75">
      <c r="A92" s="137"/>
      <c r="B92"/>
    </row>
    <row r="93" spans="1:2" ht="15.75">
      <c r="A93" s="137"/>
      <c r="B93"/>
    </row>
    <row r="94" spans="1:2" ht="15.75">
      <c r="A94" s="137"/>
      <c r="B94"/>
    </row>
    <row r="95" spans="1:2" ht="15.75">
      <c r="A95" s="137"/>
      <c r="B95"/>
    </row>
    <row r="96" spans="1:2" ht="15.75">
      <c r="A96" s="137"/>
      <c r="B96"/>
    </row>
    <row r="97" spans="1:2" ht="15.75">
      <c r="A97" s="137"/>
      <c r="B97"/>
    </row>
    <row r="98" spans="1:2" ht="15.75">
      <c r="A98" s="137"/>
      <c r="B98"/>
    </row>
    <row r="99" spans="1:2" ht="15.75">
      <c r="A99" s="137"/>
      <c r="B99"/>
    </row>
    <row r="100" spans="1:2" ht="15.75">
      <c r="A100" s="137"/>
      <c r="B100"/>
    </row>
    <row r="101" spans="1:2" ht="15.75">
      <c r="A101" s="137"/>
      <c r="B101"/>
    </row>
    <row r="102" spans="1:2" ht="15.75">
      <c r="A102" s="137"/>
      <c r="B102"/>
    </row>
    <row r="103" spans="1:2" ht="15.75">
      <c r="A103" s="144"/>
      <c r="B103" s="14"/>
    </row>
    <row r="104" spans="1:2" ht="15.75">
      <c r="A104" s="137"/>
      <c r="B104"/>
    </row>
    <row r="105" spans="1:2" ht="15.75">
      <c r="A105" s="137"/>
      <c r="B105"/>
    </row>
    <row r="106" spans="1:2" ht="15.75">
      <c r="A106" s="144"/>
      <c r="B106" s="14"/>
    </row>
    <row r="107" spans="1:2" ht="15.75">
      <c r="A107" s="137"/>
      <c r="B107"/>
    </row>
    <row r="108" spans="1:2" ht="15.75">
      <c r="A108" s="137"/>
      <c r="B108"/>
    </row>
    <row r="109" spans="1:2" ht="15.75">
      <c r="A109" s="137"/>
      <c r="B109"/>
    </row>
    <row r="110" spans="1:2" ht="15.75">
      <c r="A110" s="144"/>
      <c r="B110" s="14"/>
    </row>
    <row r="111" spans="1:2" ht="15.75">
      <c r="A111" s="137"/>
      <c r="B111"/>
    </row>
    <row r="112" spans="1:2" ht="15.75">
      <c r="A112" s="137"/>
      <c r="B112"/>
    </row>
    <row r="113" spans="1:2" ht="15.75">
      <c r="A113" s="137"/>
      <c r="B113"/>
    </row>
    <row r="114" spans="1:2" ht="15.75">
      <c r="A114" s="144"/>
      <c r="B114" s="14"/>
    </row>
    <row r="115" spans="1:2" ht="15.75">
      <c r="A115" s="144"/>
      <c r="B115" s="14"/>
    </row>
    <row r="116" spans="1:2" ht="15.75">
      <c r="A116" s="144"/>
      <c r="B116" s="14"/>
    </row>
    <row r="117" spans="1:2" ht="15.75">
      <c r="A117" s="144"/>
      <c r="B117" s="14"/>
    </row>
    <row r="118" spans="1:2" ht="15.75">
      <c r="A118" s="137"/>
      <c r="B118"/>
    </row>
    <row r="119" spans="1:2" ht="15.75">
      <c r="A119" s="137"/>
      <c r="B119"/>
    </row>
    <row r="120" spans="1:2" ht="15.75">
      <c r="A120" s="137"/>
      <c r="B120"/>
    </row>
    <row r="121" spans="1:2" ht="15.75">
      <c r="A121" s="137"/>
      <c r="B121"/>
    </row>
    <row r="122" spans="1:2" ht="15.75">
      <c r="A122" s="137"/>
      <c r="B122"/>
    </row>
    <row r="123" spans="1:2" ht="15.75">
      <c r="A123" s="137"/>
      <c r="B123"/>
    </row>
    <row r="124" spans="1:2" ht="15.75">
      <c r="A124" s="137"/>
      <c r="B124"/>
    </row>
    <row r="125" spans="1:2" ht="15.75">
      <c r="A125" s="137"/>
      <c r="B125"/>
    </row>
    <row r="126" spans="1:2" ht="15.75">
      <c r="A126" s="137"/>
      <c r="B126"/>
    </row>
    <row r="127" spans="1:2" ht="15.75">
      <c r="A127" s="137"/>
      <c r="B127"/>
    </row>
    <row r="128" spans="1:2" ht="15.75">
      <c r="A128" s="137"/>
      <c r="B128"/>
    </row>
    <row r="129" spans="1:2" ht="15.75">
      <c r="A129" s="137"/>
      <c r="B129"/>
    </row>
    <row r="130" spans="1:2" ht="15.75">
      <c r="A130" s="137"/>
      <c r="B130"/>
    </row>
    <row r="131" spans="1:2" ht="15.75">
      <c r="A131" s="144"/>
      <c r="B131" s="14"/>
    </row>
    <row r="132" spans="1:2" ht="15.75">
      <c r="A132" s="137"/>
      <c r="B132"/>
    </row>
    <row r="133" spans="1:2" ht="15.75">
      <c r="A133" s="137"/>
      <c r="B133"/>
    </row>
    <row r="134" spans="1:2" ht="15.75">
      <c r="A134" s="137"/>
      <c r="B134"/>
    </row>
    <row r="135" spans="1:2" ht="15.75">
      <c r="A135" s="137"/>
      <c r="B135"/>
    </row>
    <row r="136" ht="15.75">
      <c r="A136" s="137"/>
    </row>
  </sheetData>
  <sheetProtection/>
  <mergeCells count="32">
    <mergeCell ref="U8:U9"/>
    <mergeCell ref="V8:V9"/>
    <mergeCell ref="W8:W9"/>
    <mergeCell ref="U10:U11"/>
    <mergeCell ref="V10:V11"/>
    <mergeCell ref="W10:W11"/>
    <mergeCell ref="O8:Q9"/>
    <mergeCell ref="Q10:Q11"/>
    <mergeCell ref="K10:K11"/>
    <mergeCell ref="N10:N11"/>
    <mergeCell ref="I8:K9"/>
    <mergeCell ref="S10:S11"/>
    <mergeCell ref="P2:T2"/>
    <mergeCell ref="R8:T9"/>
    <mergeCell ref="C8:E9"/>
    <mergeCell ref="F8:H9"/>
    <mergeCell ref="L8:N9"/>
    <mergeCell ref="G10:G11"/>
    <mergeCell ref="J10:J11"/>
    <mergeCell ref="M10:M11"/>
    <mergeCell ref="P10:P11"/>
    <mergeCell ref="T10:T11"/>
    <mergeCell ref="C10:C11"/>
    <mergeCell ref="F10:F11"/>
    <mergeCell ref="L10:L11"/>
    <mergeCell ref="O10:O11"/>
    <mergeCell ref="R10:R11"/>
    <mergeCell ref="A8:A11"/>
    <mergeCell ref="B8:B11"/>
    <mergeCell ref="E10:E11"/>
    <mergeCell ref="H10:H11"/>
    <mergeCell ref="D10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selection activeCell="U5" sqref="U5"/>
    </sheetView>
  </sheetViews>
  <sheetFormatPr defaultColWidth="9.140625" defaultRowHeight="12.75"/>
  <sheetData>
    <row r="2" spans="2:19" ht="12.75">
      <c r="B2" s="85" t="s">
        <v>115</v>
      </c>
      <c r="C2" s="85" t="s">
        <v>116</v>
      </c>
      <c r="D2" s="85" t="s">
        <v>115</v>
      </c>
      <c r="E2" s="85" t="s">
        <v>116</v>
      </c>
      <c r="F2" s="85" t="s">
        <v>115</v>
      </c>
      <c r="G2" s="85" t="s">
        <v>116</v>
      </c>
      <c r="H2" s="85" t="s">
        <v>115</v>
      </c>
      <c r="I2" s="85" t="s">
        <v>116</v>
      </c>
      <c r="J2" s="85" t="s">
        <v>115</v>
      </c>
      <c r="K2" s="85" t="s">
        <v>116</v>
      </c>
      <c r="L2" s="85" t="s">
        <v>115</v>
      </c>
      <c r="M2" s="85" t="s">
        <v>116</v>
      </c>
      <c r="N2" s="85" t="s">
        <v>115</v>
      </c>
      <c r="O2" s="85" t="s">
        <v>116</v>
      </c>
      <c r="P2" s="85" t="s">
        <v>115</v>
      </c>
      <c r="Q2" s="85" t="s">
        <v>116</v>
      </c>
      <c r="R2" s="85" t="s">
        <v>115</v>
      </c>
      <c r="S2" s="85" t="s">
        <v>116</v>
      </c>
    </row>
    <row r="3" spans="1:19" ht="12.75">
      <c r="A3" s="85" t="s">
        <v>114</v>
      </c>
      <c r="B3" s="186">
        <v>70101</v>
      </c>
      <c r="C3" s="187"/>
      <c r="D3" s="186" t="s">
        <v>117</v>
      </c>
      <c r="E3" s="187"/>
      <c r="F3" s="186" t="s">
        <v>118</v>
      </c>
      <c r="G3" s="187"/>
      <c r="H3" s="186">
        <v>70202</v>
      </c>
      <c r="I3" s="187"/>
      <c r="J3" s="186">
        <v>70401</v>
      </c>
      <c r="K3" s="187"/>
      <c r="L3" s="185">
        <v>70802</v>
      </c>
      <c r="M3" s="185"/>
      <c r="N3" s="185">
        <v>70803</v>
      </c>
      <c r="O3" s="185"/>
      <c r="P3" s="185">
        <v>70804</v>
      </c>
      <c r="Q3" s="185"/>
      <c r="R3" s="185">
        <v>70806</v>
      </c>
      <c r="S3" s="185"/>
    </row>
    <row r="4" spans="1:21" ht="12.75">
      <c r="A4" s="85">
        <v>2210</v>
      </c>
      <c r="B4" s="85">
        <v>31.36</v>
      </c>
      <c r="C4" s="85">
        <v>0</v>
      </c>
      <c r="D4" s="85">
        <v>130.786</v>
      </c>
      <c r="E4" s="85">
        <v>79.035</v>
      </c>
      <c r="F4" s="85">
        <v>1.68</v>
      </c>
      <c r="G4" s="85">
        <v>144.088</v>
      </c>
      <c r="H4" s="85">
        <v>1.68</v>
      </c>
      <c r="I4" s="85">
        <v>0.118</v>
      </c>
      <c r="J4" s="85">
        <v>3.36</v>
      </c>
      <c r="K4" s="85">
        <v>0</v>
      </c>
      <c r="L4" s="85">
        <v>3.36</v>
      </c>
      <c r="M4" s="85">
        <v>3.36</v>
      </c>
      <c r="N4" s="85">
        <v>4.897</v>
      </c>
      <c r="O4" s="85">
        <v>10.76</v>
      </c>
      <c r="P4" s="85">
        <v>32.571</v>
      </c>
      <c r="Q4" s="85">
        <v>25.91</v>
      </c>
      <c r="R4" s="85">
        <v>0</v>
      </c>
      <c r="S4" s="85">
        <v>0.68</v>
      </c>
      <c r="T4">
        <f aca="true" t="shared" si="0" ref="T4:U9">B4+D4+F4+H4+J4+L4+N4+P4+R4</f>
        <v>209.69400000000005</v>
      </c>
      <c r="U4">
        <f t="shared" si="0"/>
        <v>263.951</v>
      </c>
    </row>
    <row r="5" spans="1:21" ht="12.75">
      <c r="A5" s="85">
        <v>2240</v>
      </c>
      <c r="B5" s="85">
        <v>798.171</v>
      </c>
      <c r="C5" s="85">
        <v>885.423</v>
      </c>
      <c r="D5" s="85">
        <v>962.97</v>
      </c>
      <c r="E5" s="85">
        <v>1115.592</v>
      </c>
      <c r="F5" s="85">
        <v>163.523</v>
      </c>
      <c r="G5" s="85">
        <v>25.87</v>
      </c>
      <c r="H5" s="85">
        <v>5.75</v>
      </c>
      <c r="I5" s="85">
        <v>7.784</v>
      </c>
      <c r="J5" s="85">
        <v>29.592</v>
      </c>
      <c r="K5" s="85">
        <v>43.438</v>
      </c>
      <c r="L5" s="85">
        <v>0</v>
      </c>
      <c r="M5" s="85">
        <v>0</v>
      </c>
      <c r="N5" s="85">
        <v>50.751</v>
      </c>
      <c r="O5" s="85">
        <v>34.836</v>
      </c>
      <c r="P5" s="85">
        <v>76.997</v>
      </c>
      <c r="Q5" s="85">
        <v>84.234</v>
      </c>
      <c r="R5" s="85">
        <v>18.313</v>
      </c>
      <c r="S5" s="85">
        <v>20.559</v>
      </c>
      <c r="T5">
        <f t="shared" si="0"/>
        <v>2106.067</v>
      </c>
      <c r="U5">
        <f t="shared" si="0"/>
        <v>2217.736</v>
      </c>
    </row>
    <row r="6" spans="1:21" ht="12.75">
      <c r="A6" s="85">
        <v>2250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3.36</v>
      </c>
      <c r="O6" s="85">
        <v>3.6</v>
      </c>
      <c r="P6" s="85">
        <v>3.36</v>
      </c>
      <c r="Q6" s="85">
        <v>3.6</v>
      </c>
      <c r="R6" s="85">
        <v>1.68</v>
      </c>
      <c r="S6" s="85">
        <v>1.8</v>
      </c>
      <c r="T6">
        <f t="shared" si="0"/>
        <v>8.4</v>
      </c>
      <c r="U6">
        <f t="shared" si="0"/>
        <v>9</v>
      </c>
    </row>
    <row r="7" spans="1:21" ht="12.75">
      <c r="A7" s="85">
        <v>2282</v>
      </c>
      <c r="B7" s="85">
        <v>0</v>
      </c>
      <c r="C7" s="85">
        <v>28.5</v>
      </c>
      <c r="D7" s="85">
        <v>0</v>
      </c>
      <c r="E7" s="85">
        <v>22.5</v>
      </c>
      <c r="F7" s="85">
        <v>0</v>
      </c>
      <c r="G7" s="85">
        <v>0</v>
      </c>
      <c r="H7" s="85">
        <v>0</v>
      </c>
      <c r="I7" s="85">
        <v>1.5</v>
      </c>
      <c r="J7" s="85">
        <v>0</v>
      </c>
      <c r="K7" s="85">
        <v>1.5</v>
      </c>
      <c r="L7" s="85">
        <v>0</v>
      </c>
      <c r="M7" s="85">
        <v>0</v>
      </c>
      <c r="N7" s="85">
        <v>3.689</v>
      </c>
      <c r="O7" s="85">
        <v>13.5</v>
      </c>
      <c r="P7" s="85">
        <v>0</v>
      </c>
      <c r="Q7" s="85">
        <v>0</v>
      </c>
      <c r="R7" s="85">
        <v>0</v>
      </c>
      <c r="S7" s="85">
        <v>0</v>
      </c>
      <c r="T7">
        <f t="shared" si="0"/>
        <v>3.689</v>
      </c>
      <c r="U7">
        <f t="shared" si="0"/>
        <v>67.5</v>
      </c>
    </row>
    <row r="8" spans="1:21" ht="12.75">
      <c r="A8" s="85">
        <v>2800</v>
      </c>
      <c r="B8" s="85">
        <v>84.392</v>
      </c>
      <c r="C8" s="85">
        <v>0</v>
      </c>
      <c r="D8" s="85">
        <v>138.37</v>
      </c>
      <c r="E8" s="85">
        <v>15</v>
      </c>
      <c r="F8" s="85">
        <v>4.756</v>
      </c>
      <c r="G8" s="85">
        <v>0</v>
      </c>
      <c r="H8" s="85">
        <v>1.972</v>
      </c>
      <c r="I8" s="85">
        <v>0</v>
      </c>
      <c r="J8" s="85">
        <v>11.987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0.816</v>
      </c>
      <c r="Q8" s="85">
        <v>0</v>
      </c>
      <c r="R8" s="85">
        <v>3.046</v>
      </c>
      <c r="S8" s="85">
        <v>0</v>
      </c>
      <c r="T8">
        <f t="shared" si="0"/>
        <v>245.339</v>
      </c>
      <c r="U8">
        <f t="shared" si="0"/>
        <v>15</v>
      </c>
    </row>
    <row r="9" spans="1:21" ht="12.75">
      <c r="A9" s="85"/>
      <c r="B9" s="85">
        <f>SUM(B4:B8)</f>
        <v>913.923</v>
      </c>
      <c r="C9" s="85">
        <f>SUM(C4:C8)</f>
        <v>913.923</v>
      </c>
      <c r="D9" s="85">
        <f aca="true" t="shared" si="1" ref="D9:S9">SUM(D4:D8)</f>
        <v>1232.1260000000002</v>
      </c>
      <c r="E9" s="85">
        <f t="shared" si="1"/>
        <v>1232.1270000000002</v>
      </c>
      <c r="F9" s="85">
        <f t="shared" si="1"/>
        <v>169.959</v>
      </c>
      <c r="G9" s="85">
        <f t="shared" si="1"/>
        <v>169.958</v>
      </c>
      <c r="H9" s="85">
        <f t="shared" si="1"/>
        <v>9.402</v>
      </c>
      <c r="I9" s="85">
        <f t="shared" si="1"/>
        <v>9.402000000000001</v>
      </c>
      <c r="J9" s="85">
        <f t="shared" si="1"/>
        <v>44.939</v>
      </c>
      <c r="K9" s="85">
        <f t="shared" si="1"/>
        <v>44.938</v>
      </c>
      <c r="L9" s="85">
        <f t="shared" si="1"/>
        <v>3.36</v>
      </c>
      <c r="M9" s="85">
        <f t="shared" si="1"/>
        <v>3.36</v>
      </c>
      <c r="N9" s="85">
        <f t="shared" si="1"/>
        <v>62.696999999999996</v>
      </c>
      <c r="O9" s="85">
        <f t="shared" si="1"/>
        <v>62.696</v>
      </c>
      <c r="P9" s="85">
        <f t="shared" si="1"/>
        <v>113.744</v>
      </c>
      <c r="Q9" s="85">
        <f t="shared" si="1"/>
        <v>113.74399999999999</v>
      </c>
      <c r="R9" s="85">
        <f t="shared" si="1"/>
        <v>23.038999999999998</v>
      </c>
      <c r="S9" s="85">
        <f t="shared" si="1"/>
        <v>23.039</v>
      </c>
      <c r="T9">
        <f t="shared" si="0"/>
        <v>2573.1890000000003</v>
      </c>
      <c r="U9">
        <f t="shared" si="0"/>
        <v>2573.187000000001</v>
      </c>
    </row>
    <row r="10" spans="1:19" ht="12.75">
      <c r="A10" s="86"/>
      <c r="B10" s="86"/>
      <c r="C10" s="88"/>
      <c r="D10" s="86"/>
      <c r="E10" s="88"/>
      <c r="F10" s="86"/>
      <c r="G10" s="86"/>
      <c r="H10" s="86"/>
      <c r="I10" s="88"/>
      <c r="J10" s="86"/>
      <c r="K10" s="88"/>
      <c r="L10" s="86"/>
      <c r="M10" s="86"/>
      <c r="N10" s="86"/>
      <c r="O10" s="88"/>
      <c r="P10" s="86"/>
      <c r="Q10" s="86"/>
      <c r="R10" s="86"/>
      <c r="S10" s="88"/>
    </row>
    <row r="11" spans="1:21" ht="12.75">
      <c r="A11" s="87"/>
      <c r="B11" s="87"/>
      <c r="C11" s="87">
        <f>B9-C9</f>
        <v>0</v>
      </c>
      <c r="D11" s="87"/>
      <c r="E11" s="87">
        <f>D9-E9</f>
        <v>-0.0009999999999763531</v>
      </c>
      <c r="F11" s="87"/>
      <c r="G11" s="87"/>
      <c r="H11" s="87"/>
      <c r="I11" s="87">
        <f>H9-I9</f>
        <v>0</v>
      </c>
      <c r="J11" s="87"/>
      <c r="K11" s="87">
        <f>J9-K9</f>
        <v>0.0009999999999976694</v>
      </c>
      <c r="L11" s="87"/>
      <c r="M11" s="87"/>
      <c r="N11" s="87"/>
      <c r="O11" s="87">
        <f>N9-O9</f>
        <v>0.0009999999999976694</v>
      </c>
      <c r="P11" s="87"/>
      <c r="Q11" s="87"/>
      <c r="R11" s="87"/>
      <c r="S11" s="87">
        <f>R9-S9</f>
        <v>0</v>
      </c>
      <c r="U11">
        <f>T9-U9</f>
        <v>0.001999999999497959</v>
      </c>
    </row>
    <row r="12" spans="1:19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</sheetData>
  <sheetProtection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7"/>
  <sheetViews>
    <sheetView zoomScalePageLayoutView="0" workbookViewId="0" topLeftCell="A58">
      <selection activeCell="D7" sqref="D7:G7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17" width="10.421875" style="3" customWidth="1"/>
    <col min="18" max="20" width="0" style="3" hidden="1" customWidth="1"/>
    <col min="2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20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s="2" customFormat="1" ht="12.75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s="2" customFormat="1" ht="115.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5.75">
      <c r="A12" s="21" t="s">
        <v>68</v>
      </c>
      <c r="B12" s="96" t="s">
        <v>69</v>
      </c>
      <c r="C12" s="140">
        <f aca="true" t="shared" si="0" ref="C12:Q12">SUM(C14+C49)</f>
        <v>36293.577</v>
      </c>
      <c r="D12" s="140">
        <f t="shared" si="0"/>
        <v>0</v>
      </c>
      <c r="E12" s="140">
        <f t="shared" si="0"/>
        <v>36293.577</v>
      </c>
      <c r="F12" s="140">
        <f t="shared" si="0"/>
        <v>46763.715</v>
      </c>
      <c r="G12" s="140">
        <f t="shared" si="0"/>
        <v>0</v>
      </c>
      <c r="H12" s="140">
        <f t="shared" si="0"/>
        <v>46763.715</v>
      </c>
      <c r="I12" s="141">
        <f t="shared" si="0"/>
        <v>56884.448</v>
      </c>
      <c r="J12" s="141">
        <f t="shared" si="0"/>
        <v>0</v>
      </c>
      <c r="K12" s="141">
        <f t="shared" si="0"/>
        <v>56884.448</v>
      </c>
      <c r="L12" s="141">
        <f t="shared" si="0"/>
        <v>62731.928</v>
      </c>
      <c r="M12" s="141">
        <f>SUM(M14+M49)</f>
        <v>0</v>
      </c>
      <c r="N12" s="141">
        <f t="shared" si="0"/>
        <v>62731.928</v>
      </c>
      <c r="O12" s="141">
        <f t="shared" si="0"/>
        <v>68034.621</v>
      </c>
      <c r="P12" s="141">
        <f>SUM(P14+P49)</f>
        <v>0</v>
      </c>
      <c r="Q12" s="141">
        <f t="shared" si="0"/>
        <v>68034.621</v>
      </c>
      <c r="R12" s="102">
        <f>SUM(R14+R49)</f>
        <v>6579.231</v>
      </c>
      <c r="S12" s="22">
        <f>SUM(S14+S49)</f>
        <v>7112.148711</v>
      </c>
      <c r="T12" s="22">
        <f>SUM(T14+T49)</f>
        <v>7503.316890104999</v>
      </c>
    </row>
    <row r="13" spans="1:20" ht="15.75">
      <c r="A13" s="16"/>
      <c r="B13" s="97" t="s">
        <v>0</v>
      </c>
      <c r="C13" s="145"/>
      <c r="D13" s="145"/>
      <c r="E13" s="145"/>
      <c r="F13" s="145"/>
      <c r="G13" s="145"/>
      <c r="H13" s="145"/>
      <c r="I13" s="148"/>
      <c r="J13" s="148"/>
      <c r="K13" s="148"/>
      <c r="L13" s="148"/>
      <c r="M13" s="148"/>
      <c r="N13" s="148"/>
      <c r="O13" s="148"/>
      <c r="P13" s="148"/>
      <c r="Q13" s="147"/>
      <c r="R13" s="103"/>
      <c r="S13" s="25"/>
      <c r="T13" s="25"/>
    </row>
    <row r="14" spans="1:20" s="7" customFormat="1" ht="15.75">
      <c r="A14" s="17">
        <v>2000</v>
      </c>
      <c r="B14" s="98" t="s">
        <v>5</v>
      </c>
      <c r="C14" s="140">
        <f aca="true" t="shared" si="1" ref="C14:Q14">SUM(C15+C20+C36+C39+C43+C47+C48)</f>
        <v>36293.577</v>
      </c>
      <c r="D14" s="140">
        <f t="shared" si="1"/>
        <v>0</v>
      </c>
      <c r="E14" s="140">
        <f t="shared" si="1"/>
        <v>36293.577</v>
      </c>
      <c r="F14" s="140">
        <f t="shared" si="1"/>
        <v>46763.715</v>
      </c>
      <c r="G14" s="140">
        <f t="shared" si="1"/>
        <v>0</v>
      </c>
      <c r="H14" s="140">
        <f t="shared" si="1"/>
        <v>46763.715</v>
      </c>
      <c r="I14" s="141">
        <f t="shared" si="1"/>
        <v>56884.448</v>
      </c>
      <c r="J14" s="141">
        <f t="shared" si="1"/>
        <v>0</v>
      </c>
      <c r="K14" s="141">
        <f t="shared" si="1"/>
        <v>56884.448</v>
      </c>
      <c r="L14" s="141">
        <f t="shared" si="1"/>
        <v>62731.928</v>
      </c>
      <c r="M14" s="141">
        <f>SUM(M15+M20+M36+M39+M43+M47+M48)</f>
        <v>0</v>
      </c>
      <c r="N14" s="141">
        <f t="shared" si="1"/>
        <v>62731.928</v>
      </c>
      <c r="O14" s="141">
        <f t="shared" si="1"/>
        <v>68034.621</v>
      </c>
      <c r="P14" s="141">
        <f>SUM(P15+P20+P36+P39+P43+P47+P48)</f>
        <v>0</v>
      </c>
      <c r="Q14" s="141">
        <f t="shared" si="1"/>
        <v>68034.621</v>
      </c>
      <c r="R14" s="104">
        <f>SUM(R15+R20+R36+R39+R43+R47+R48)</f>
        <v>6579.231</v>
      </c>
      <c r="S14" s="26">
        <f>SUM(S15+S20+S36+S39+S43+S47+S48)</f>
        <v>7112.148711</v>
      </c>
      <c r="T14" s="26">
        <f>SUM(T15+T20+T36+T39+T43+T47+T48)</f>
        <v>7503.316890104999</v>
      </c>
    </row>
    <row r="15" spans="1:20" s="9" customFormat="1" ht="15.75">
      <c r="A15" s="17">
        <v>2100</v>
      </c>
      <c r="B15" s="98" t="s">
        <v>33</v>
      </c>
      <c r="C15" s="140">
        <f aca="true" t="shared" si="2" ref="C15:Q15">SUM(C16+C19)</f>
        <v>26202.497</v>
      </c>
      <c r="D15" s="140">
        <f t="shared" si="2"/>
        <v>0</v>
      </c>
      <c r="E15" s="140">
        <f t="shared" si="2"/>
        <v>26202.497</v>
      </c>
      <c r="F15" s="140">
        <f t="shared" si="2"/>
        <v>29480.864</v>
      </c>
      <c r="G15" s="140">
        <f t="shared" si="2"/>
        <v>0</v>
      </c>
      <c r="H15" s="140">
        <f t="shared" si="2"/>
        <v>29480.864</v>
      </c>
      <c r="I15" s="141">
        <f t="shared" si="2"/>
        <v>39164.45</v>
      </c>
      <c r="J15" s="141">
        <f t="shared" si="2"/>
        <v>0</v>
      </c>
      <c r="K15" s="141">
        <f t="shared" si="2"/>
        <v>39164.45</v>
      </c>
      <c r="L15" s="141">
        <f t="shared" si="2"/>
        <v>43807.75</v>
      </c>
      <c r="M15" s="141">
        <f>SUM(M16+M19)</f>
        <v>0</v>
      </c>
      <c r="N15" s="141">
        <f t="shared" si="2"/>
        <v>43807.75</v>
      </c>
      <c r="O15" s="141">
        <f t="shared" si="2"/>
        <v>48056.19899999999</v>
      </c>
      <c r="P15" s="141">
        <f>SUM(P16+P19)</f>
        <v>0</v>
      </c>
      <c r="Q15" s="141">
        <f t="shared" si="2"/>
        <v>48056.19899999999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s="10" customFormat="1" ht="15.75">
      <c r="A16" s="6">
        <v>2110</v>
      </c>
      <c r="B16" s="99" t="s">
        <v>34</v>
      </c>
      <c r="C16" s="142">
        <f aca="true" t="shared" si="3" ref="C16:Q16">SUM(C17+C18)</f>
        <v>19202.229</v>
      </c>
      <c r="D16" s="142">
        <f t="shared" si="3"/>
        <v>0</v>
      </c>
      <c r="E16" s="142">
        <f t="shared" si="3"/>
        <v>19202.229</v>
      </c>
      <c r="F16" s="142">
        <f>SUM(F17+F18)</f>
        <v>21629.394</v>
      </c>
      <c r="G16" s="142">
        <f t="shared" si="3"/>
        <v>0</v>
      </c>
      <c r="H16" s="142">
        <f t="shared" si="3"/>
        <v>21629.394</v>
      </c>
      <c r="I16" s="143">
        <f t="shared" si="3"/>
        <v>28734.006</v>
      </c>
      <c r="J16" s="143">
        <f t="shared" si="3"/>
        <v>0</v>
      </c>
      <c r="K16" s="143">
        <f t="shared" si="3"/>
        <v>28734.006</v>
      </c>
      <c r="L16" s="143">
        <f t="shared" si="3"/>
        <v>32140.682</v>
      </c>
      <c r="M16" s="143">
        <f>SUM(M17+M18)</f>
        <v>0</v>
      </c>
      <c r="N16" s="143">
        <f t="shared" si="3"/>
        <v>32140.682</v>
      </c>
      <c r="O16" s="143">
        <f t="shared" si="3"/>
        <v>35257.666</v>
      </c>
      <c r="P16" s="143">
        <f>SUM(P17+P18)</f>
        <v>0</v>
      </c>
      <c r="Q16" s="143">
        <f t="shared" si="3"/>
        <v>35257.666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.75">
      <c r="A17" s="6">
        <v>2111</v>
      </c>
      <c r="B17" s="99" t="s">
        <v>6</v>
      </c>
      <c r="C17" s="142">
        <v>19202.229</v>
      </c>
      <c r="D17" s="142"/>
      <c r="E17" s="142">
        <f>SUM(C17+D17)</f>
        <v>19202.229</v>
      </c>
      <c r="F17" s="142">
        <v>21629.394</v>
      </c>
      <c r="G17" s="142"/>
      <c r="H17" s="142">
        <f>SUM(F17+G17)</f>
        <v>21629.394</v>
      </c>
      <c r="I17" s="143">
        <v>28734.006</v>
      </c>
      <c r="J17" s="143"/>
      <c r="K17" s="143">
        <f>SUM(I17+J17)</f>
        <v>28734.006</v>
      </c>
      <c r="L17" s="143">
        <v>32140.682</v>
      </c>
      <c r="M17" s="143">
        <f>J17*108.1%</f>
        <v>0</v>
      </c>
      <c r="N17" s="143">
        <f>SUM(L17+M17)</f>
        <v>32140.682</v>
      </c>
      <c r="O17" s="143">
        <v>35257.666</v>
      </c>
      <c r="P17" s="143">
        <f>M17*105.5%</f>
        <v>0</v>
      </c>
      <c r="Q17" s="143">
        <f>SUM(O17+P17)</f>
        <v>35257.666</v>
      </c>
      <c r="R17" s="103"/>
      <c r="S17" s="25">
        <f>R17*108.1%</f>
        <v>0</v>
      </c>
      <c r="T17" s="25">
        <f>S17*105.5%</f>
        <v>0</v>
      </c>
    </row>
    <row r="18" spans="1:20" s="10" customFormat="1" ht="15.75">
      <c r="A18" s="6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  <c r="R18" s="105"/>
      <c r="S18" s="81"/>
      <c r="T18" s="81"/>
    </row>
    <row r="19" spans="1:20" s="10" customFormat="1" ht="15.75">
      <c r="A19" s="6">
        <v>2120</v>
      </c>
      <c r="B19" s="99" t="s">
        <v>36</v>
      </c>
      <c r="C19" s="142">
        <v>7000.268</v>
      </c>
      <c r="D19" s="142"/>
      <c r="E19" s="142">
        <f>SUM(C19+D19)</f>
        <v>7000.268</v>
      </c>
      <c r="F19" s="142">
        <v>7851.47</v>
      </c>
      <c r="G19" s="142"/>
      <c r="H19" s="142">
        <f>SUM(F19+G19)</f>
        <v>7851.47</v>
      </c>
      <c r="I19" s="143">
        <v>10430.444</v>
      </c>
      <c r="J19" s="143"/>
      <c r="K19" s="143">
        <f>SUM(I19+J19)</f>
        <v>10430.444</v>
      </c>
      <c r="L19" s="143">
        <v>11667.068</v>
      </c>
      <c r="M19" s="143">
        <f>J19*108.1%</f>
        <v>0</v>
      </c>
      <c r="N19" s="143">
        <f>SUM(L19+M19)</f>
        <v>11667.068</v>
      </c>
      <c r="O19" s="143">
        <v>12798.533</v>
      </c>
      <c r="P19" s="143">
        <f>M19*105.5%</f>
        <v>0</v>
      </c>
      <c r="Q19" s="143">
        <f>SUM(O19+P19)</f>
        <v>12798.533</v>
      </c>
      <c r="R19" s="105"/>
      <c r="S19" s="25">
        <f>R19*108.1%</f>
        <v>0</v>
      </c>
      <c r="T19" s="25">
        <f>S19*105.5%</f>
        <v>0</v>
      </c>
    </row>
    <row r="20" spans="1:20" ht="15.75">
      <c r="A20" s="17">
        <v>2200</v>
      </c>
      <c r="B20" s="98" t="s">
        <v>37</v>
      </c>
      <c r="C20" s="140">
        <f>SUM(C21+C22+C23+C24+C25+C26+C27+C33)</f>
        <v>10091.08</v>
      </c>
      <c r="D20" s="140">
        <f aca="true" t="shared" si="4" ref="D20:Q20">SUM(D21+D22+D23+D24+D25+D26+D27+D33)</f>
        <v>0</v>
      </c>
      <c r="E20" s="140">
        <f t="shared" si="4"/>
        <v>10091.08</v>
      </c>
      <c r="F20" s="140">
        <f t="shared" si="4"/>
        <v>17207.500999999997</v>
      </c>
      <c r="G20" s="140">
        <f t="shared" si="4"/>
        <v>0</v>
      </c>
      <c r="H20" s="140">
        <f t="shared" si="4"/>
        <v>17207.500999999997</v>
      </c>
      <c r="I20" s="141">
        <f t="shared" si="4"/>
        <v>17719.998</v>
      </c>
      <c r="J20" s="141">
        <f t="shared" si="4"/>
        <v>0</v>
      </c>
      <c r="K20" s="141">
        <f t="shared" si="4"/>
        <v>17719.998</v>
      </c>
      <c r="L20" s="141">
        <f t="shared" si="4"/>
        <v>18924.178</v>
      </c>
      <c r="M20" s="141">
        <f>SUM(M21+M22+M23+M24+M25+M26+M27+M33)</f>
        <v>0</v>
      </c>
      <c r="N20" s="141">
        <f t="shared" si="4"/>
        <v>18924.178</v>
      </c>
      <c r="O20" s="141">
        <f t="shared" si="4"/>
        <v>19978.422000000002</v>
      </c>
      <c r="P20" s="141">
        <f>SUM(P21+P22+P23+P24+P25+P26+P27+P33)</f>
        <v>0</v>
      </c>
      <c r="Q20" s="141">
        <f t="shared" si="4"/>
        <v>19978.422000000002</v>
      </c>
      <c r="R20" s="106">
        <f>SUM(R21+R22+R23+R24+R25+R26+R27+R33)</f>
        <v>6579.231</v>
      </c>
      <c r="S20" s="23">
        <f>SUM(S21+S22+S23+S24+S25+S26+S27+S33)</f>
        <v>7112.148711</v>
      </c>
      <c r="T20" s="23">
        <f>SUM(T21+T22+T23+T24+T25+T26+T27+T33)</f>
        <v>7503.316890104999</v>
      </c>
    </row>
    <row r="21" spans="1:20" ht="15.75">
      <c r="A21" s="6">
        <v>2210</v>
      </c>
      <c r="B21" s="99" t="s">
        <v>38</v>
      </c>
      <c r="C21" s="142">
        <v>0</v>
      </c>
      <c r="D21" s="142">
        <v>0</v>
      </c>
      <c r="E21" s="142">
        <f aca="true" t="shared" si="5" ref="E21:E32">SUM(C21+D21)</f>
        <v>0</v>
      </c>
      <c r="F21" s="142">
        <v>28</v>
      </c>
      <c r="G21" s="142">
        <v>0</v>
      </c>
      <c r="H21" s="142">
        <f aca="true" t="shared" si="6" ref="H21:H32">SUM(F21+G21)</f>
        <v>28</v>
      </c>
      <c r="I21" s="143">
        <v>0</v>
      </c>
      <c r="J21" s="143">
        <v>0</v>
      </c>
      <c r="K21" s="143">
        <f aca="true" t="shared" si="7" ref="K21:K32">SUM(I21+J21)</f>
        <v>0</v>
      </c>
      <c r="L21" s="143">
        <f aca="true" t="shared" si="8" ref="L21:M48">I21*108.1%</f>
        <v>0</v>
      </c>
      <c r="M21" s="143">
        <f t="shared" si="8"/>
        <v>0</v>
      </c>
      <c r="N21" s="143">
        <f aca="true" t="shared" si="9" ref="N21:N26">SUM(L21+M21)</f>
        <v>0</v>
      </c>
      <c r="O21" s="143">
        <f aca="true" t="shared" si="10" ref="O21:P26">L21*105.5%</f>
        <v>0</v>
      </c>
      <c r="P21" s="143">
        <f t="shared" si="10"/>
        <v>0</v>
      </c>
      <c r="Q21" s="143">
        <f aca="true" t="shared" si="11" ref="Q21:Q32">SUM(O21+P21)</f>
        <v>0</v>
      </c>
      <c r="R21" s="103">
        <v>0.9</v>
      </c>
      <c r="S21" s="25">
        <f aca="true" t="shared" si="12" ref="S21:S48">R21*108.1%</f>
        <v>0.9729</v>
      </c>
      <c r="T21" s="25">
        <f aca="true" t="shared" si="13" ref="T21:T48">S21*105.5%</f>
        <v>1.0264095</v>
      </c>
    </row>
    <row r="22" spans="1:20" ht="15.75">
      <c r="A22" s="6">
        <v>2220</v>
      </c>
      <c r="B22" s="99" t="s">
        <v>39</v>
      </c>
      <c r="C22" s="142">
        <v>6.24</v>
      </c>
      <c r="D22" s="142"/>
      <c r="E22" s="142">
        <f t="shared" si="5"/>
        <v>6.24</v>
      </c>
      <c r="F22" s="142">
        <v>4.393</v>
      </c>
      <c r="G22" s="142"/>
      <c r="H22" s="142">
        <f t="shared" si="6"/>
        <v>4.393</v>
      </c>
      <c r="I22" s="143">
        <v>4.92</v>
      </c>
      <c r="J22" s="143"/>
      <c r="K22" s="143">
        <f t="shared" si="7"/>
        <v>4.92</v>
      </c>
      <c r="L22" s="143">
        <v>5.319</v>
      </c>
      <c r="M22" s="143">
        <f t="shared" si="8"/>
        <v>0</v>
      </c>
      <c r="N22" s="143">
        <f t="shared" si="9"/>
        <v>5.319</v>
      </c>
      <c r="O22" s="143">
        <v>5.612</v>
      </c>
      <c r="P22" s="143">
        <f t="shared" si="10"/>
        <v>0</v>
      </c>
      <c r="Q22" s="143">
        <f t="shared" si="11"/>
        <v>5.612</v>
      </c>
      <c r="R22" s="103"/>
      <c r="S22" s="25">
        <f t="shared" si="12"/>
        <v>0</v>
      </c>
      <c r="T22" s="25">
        <f t="shared" si="13"/>
        <v>0</v>
      </c>
    </row>
    <row r="23" spans="1:20" ht="15.75">
      <c r="A23" s="6">
        <v>2230</v>
      </c>
      <c r="B23" s="99" t="s">
        <v>7</v>
      </c>
      <c r="C23" s="142">
        <v>3015.659</v>
      </c>
      <c r="D23" s="142">
        <v>0</v>
      </c>
      <c r="E23" s="142">
        <f t="shared" si="5"/>
        <v>3015.659</v>
      </c>
      <c r="F23" s="142">
        <v>5498.793</v>
      </c>
      <c r="G23" s="142">
        <v>0</v>
      </c>
      <c r="H23" s="142">
        <f t="shared" si="6"/>
        <v>5498.793</v>
      </c>
      <c r="I23" s="143">
        <v>6246.757</v>
      </c>
      <c r="J23" s="143">
        <v>0</v>
      </c>
      <c r="K23" s="143">
        <f t="shared" si="7"/>
        <v>6246.757</v>
      </c>
      <c r="L23" s="143">
        <v>6752.744</v>
      </c>
      <c r="M23" s="143">
        <f t="shared" si="8"/>
        <v>0</v>
      </c>
      <c r="N23" s="143">
        <f t="shared" si="9"/>
        <v>6752.744</v>
      </c>
      <c r="O23" s="143">
        <v>7124.145</v>
      </c>
      <c r="P23" s="143">
        <f t="shared" si="10"/>
        <v>0</v>
      </c>
      <c r="Q23" s="143">
        <f t="shared" si="11"/>
        <v>7124.145</v>
      </c>
      <c r="R23" s="103">
        <v>6578.331</v>
      </c>
      <c r="S23" s="25">
        <f t="shared" si="12"/>
        <v>7111.175811</v>
      </c>
      <c r="T23" s="25">
        <f t="shared" si="13"/>
        <v>7502.290480604999</v>
      </c>
    </row>
    <row r="24" spans="1:20" ht="15.75">
      <c r="A24" s="6">
        <v>2240</v>
      </c>
      <c r="B24" s="99" t="s">
        <v>8</v>
      </c>
      <c r="C24" s="142">
        <v>318.184</v>
      </c>
      <c r="D24" s="142">
        <v>0</v>
      </c>
      <c r="E24" s="142">
        <f t="shared" si="5"/>
        <v>318.184</v>
      </c>
      <c r="F24" s="142">
        <f>757.423-44.77</f>
        <v>712.653</v>
      </c>
      <c r="G24" s="142">
        <v>0</v>
      </c>
      <c r="H24" s="142">
        <f t="shared" si="6"/>
        <v>712.653</v>
      </c>
      <c r="I24" s="143">
        <v>885.423</v>
      </c>
      <c r="J24" s="143"/>
      <c r="K24" s="143">
        <f t="shared" si="7"/>
        <v>885.423</v>
      </c>
      <c r="L24" s="143">
        <v>957.142</v>
      </c>
      <c r="M24" s="143">
        <f t="shared" si="8"/>
        <v>0</v>
      </c>
      <c r="N24" s="143">
        <f t="shared" si="9"/>
        <v>957.142</v>
      </c>
      <c r="O24" s="143">
        <v>1009.785</v>
      </c>
      <c r="P24" s="143">
        <f t="shared" si="10"/>
        <v>0</v>
      </c>
      <c r="Q24" s="143">
        <f t="shared" si="11"/>
        <v>1009.785</v>
      </c>
      <c r="R24" s="103"/>
      <c r="S24" s="25">
        <f t="shared" si="12"/>
        <v>0</v>
      </c>
      <c r="T24" s="25">
        <f t="shared" si="13"/>
        <v>0</v>
      </c>
    </row>
    <row r="25" spans="1:20" s="10" customFormat="1" ht="15.75">
      <c r="A25" s="6">
        <v>2250</v>
      </c>
      <c r="B25" s="99" t="s">
        <v>10</v>
      </c>
      <c r="C25" s="142"/>
      <c r="D25" s="142"/>
      <c r="E25" s="142">
        <f t="shared" si="5"/>
        <v>0</v>
      </c>
      <c r="F25" s="142"/>
      <c r="G25" s="142"/>
      <c r="H25" s="142">
        <f t="shared" si="6"/>
        <v>0</v>
      </c>
      <c r="I25" s="143"/>
      <c r="J25" s="143"/>
      <c r="K25" s="143">
        <f t="shared" si="7"/>
        <v>0</v>
      </c>
      <c r="L25" s="143">
        <f t="shared" si="8"/>
        <v>0</v>
      </c>
      <c r="M25" s="143">
        <f t="shared" si="8"/>
        <v>0</v>
      </c>
      <c r="N25" s="143">
        <f t="shared" si="9"/>
        <v>0</v>
      </c>
      <c r="O25" s="143">
        <f t="shared" si="10"/>
        <v>0</v>
      </c>
      <c r="P25" s="143">
        <f t="shared" si="10"/>
        <v>0</v>
      </c>
      <c r="Q25" s="143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s="10" customFormat="1" ht="15.75">
      <c r="A26" s="6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.75">
      <c r="A27" s="6">
        <v>2270</v>
      </c>
      <c r="B27" s="99" t="s">
        <v>11</v>
      </c>
      <c r="C27" s="142">
        <f>SUM(C28+C29+C30+C31+C32)</f>
        <v>6750.996999999999</v>
      </c>
      <c r="D27" s="142">
        <f>SUM(D28+D29+D30+D31+D32)</f>
        <v>0</v>
      </c>
      <c r="E27" s="142">
        <f>SUM(E28+E29+E30+E31+E32)</f>
        <v>6750.996999999999</v>
      </c>
      <c r="F27" s="142">
        <f aca="true" t="shared" si="14" ref="F27:T27">SUM(F28+F29+F30+F31+F32)</f>
        <v>10963.661999999998</v>
      </c>
      <c r="G27" s="142">
        <f t="shared" si="14"/>
        <v>0</v>
      </c>
      <c r="H27" s="142">
        <f t="shared" si="14"/>
        <v>10963.661999999998</v>
      </c>
      <c r="I27" s="143">
        <f t="shared" si="14"/>
        <v>10554.398000000001</v>
      </c>
      <c r="J27" s="143">
        <f t="shared" si="14"/>
        <v>0</v>
      </c>
      <c r="K27" s="143">
        <f t="shared" si="14"/>
        <v>10554.398000000001</v>
      </c>
      <c r="L27" s="143">
        <f t="shared" si="14"/>
        <v>11178.163999999999</v>
      </c>
      <c r="M27" s="143">
        <f>SUM(M28+M29+M30+M31+M32)</f>
        <v>0</v>
      </c>
      <c r="N27" s="143">
        <f t="shared" si="14"/>
        <v>11178.163999999999</v>
      </c>
      <c r="O27" s="143">
        <f t="shared" si="14"/>
        <v>11806.377</v>
      </c>
      <c r="P27" s="143">
        <f>SUM(P28+P29+P30+P31+P32)</f>
        <v>0</v>
      </c>
      <c r="Q27" s="143">
        <f t="shared" si="14"/>
        <v>11806.377</v>
      </c>
      <c r="R27" s="107">
        <f t="shared" si="14"/>
        <v>0</v>
      </c>
      <c r="S27" s="24">
        <f t="shared" si="14"/>
        <v>0</v>
      </c>
      <c r="T27" s="24">
        <f t="shared" si="14"/>
        <v>0</v>
      </c>
    </row>
    <row r="28" spans="1:20" ht="15.75">
      <c r="A28" s="6">
        <v>2271</v>
      </c>
      <c r="B28" s="99" t="s">
        <v>12</v>
      </c>
      <c r="C28" s="142">
        <v>4423.316</v>
      </c>
      <c r="D28" s="142"/>
      <c r="E28" s="142">
        <f t="shared" si="5"/>
        <v>4423.316</v>
      </c>
      <c r="F28" s="142">
        <v>7402.819</v>
      </c>
      <c r="G28" s="142"/>
      <c r="H28" s="142">
        <f t="shared" si="6"/>
        <v>7402.819</v>
      </c>
      <c r="I28" s="143">
        <v>7028.527</v>
      </c>
      <c r="J28" s="143"/>
      <c r="K28" s="143">
        <f t="shared" si="7"/>
        <v>7028.527</v>
      </c>
      <c r="L28" s="143">
        <v>7443.913</v>
      </c>
      <c r="M28" s="143">
        <f t="shared" si="8"/>
        <v>0</v>
      </c>
      <c r="N28" s="143">
        <f>SUM(L28+M28)</f>
        <v>7443.913</v>
      </c>
      <c r="O28" s="143">
        <v>7862.261</v>
      </c>
      <c r="P28" s="143">
        <f>M28*105.5%</f>
        <v>0</v>
      </c>
      <c r="Q28" s="143">
        <f t="shared" si="11"/>
        <v>7862.261</v>
      </c>
      <c r="R28" s="103"/>
      <c r="S28" s="25">
        <f t="shared" si="12"/>
        <v>0</v>
      </c>
      <c r="T28" s="25">
        <f t="shared" si="13"/>
        <v>0</v>
      </c>
    </row>
    <row r="29" spans="1:20" ht="15.75">
      <c r="A29" s="6">
        <v>2272</v>
      </c>
      <c r="B29" s="99" t="s">
        <v>41</v>
      </c>
      <c r="C29" s="142">
        <v>305.062</v>
      </c>
      <c r="D29" s="142"/>
      <c r="E29" s="142">
        <f t="shared" si="5"/>
        <v>305.062</v>
      </c>
      <c r="F29" s="142">
        <v>439.672</v>
      </c>
      <c r="G29" s="142"/>
      <c r="H29" s="142">
        <f t="shared" si="6"/>
        <v>439.672</v>
      </c>
      <c r="I29" s="143">
        <v>367.545</v>
      </c>
      <c r="J29" s="143"/>
      <c r="K29" s="143">
        <f t="shared" si="7"/>
        <v>367.545</v>
      </c>
      <c r="L29" s="143">
        <v>389.267</v>
      </c>
      <c r="M29" s="143">
        <f t="shared" si="8"/>
        <v>0</v>
      </c>
      <c r="N29" s="143">
        <f>SUM(L29+M29)</f>
        <v>389.267</v>
      </c>
      <c r="O29" s="143">
        <v>411.144</v>
      </c>
      <c r="P29" s="143">
        <f>M29*105.5%</f>
        <v>0</v>
      </c>
      <c r="Q29" s="143">
        <f t="shared" si="11"/>
        <v>411.144</v>
      </c>
      <c r="R29" s="103"/>
      <c r="S29" s="25">
        <f t="shared" si="12"/>
        <v>0</v>
      </c>
      <c r="T29" s="25">
        <f t="shared" si="13"/>
        <v>0</v>
      </c>
    </row>
    <row r="30" spans="1:20" ht="15.75">
      <c r="A30" s="6">
        <v>2273</v>
      </c>
      <c r="B30" s="99" t="s">
        <v>13</v>
      </c>
      <c r="C30" s="142">
        <v>1678.427</v>
      </c>
      <c r="D30" s="142"/>
      <c r="E30" s="142">
        <f t="shared" si="5"/>
        <v>1678.427</v>
      </c>
      <c r="F30" s="142">
        <v>2418.647</v>
      </c>
      <c r="G30" s="142"/>
      <c r="H30" s="142">
        <f t="shared" si="6"/>
        <v>2418.647</v>
      </c>
      <c r="I30" s="143">
        <v>2434.341</v>
      </c>
      <c r="J30" s="143"/>
      <c r="K30" s="143">
        <f t="shared" si="7"/>
        <v>2434.341</v>
      </c>
      <c r="L30" s="143">
        <v>2578.211</v>
      </c>
      <c r="M30" s="143">
        <f t="shared" si="8"/>
        <v>0</v>
      </c>
      <c r="N30" s="143">
        <f>SUM(L30+M30)</f>
        <v>2578.211</v>
      </c>
      <c r="O30" s="143">
        <v>2723.106</v>
      </c>
      <c r="P30" s="143">
        <f>M30*105.5%</f>
        <v>0</v>
      </c>
      <c r="Q30" s="143">
        <f t="shared" si="11"/>
        <v>2723.106</v>
      </c>
      <c r="R30" s="103"/>
      <c r="S30" s="25">
        <f t="shared" si="12"/>
        <v>0</v>
      </c>
      <c r="T30" s="25">
        <f t="shared" si="13"/>
        <v>0</v>
      </c>
    </row>
    <row r="31" spans="1:20" ht="15.75">
      <c r="A31" s="6">
        <v>2274</v>
      </c>
      <c r="B31" s="99" t="s">
        <v>14</v>
      </c>
      <c r="C31" s="142">
        <v>344.192</v>
      </c>
      <c r="D31" s="142"/>
      <c r="E31" s="142">
        <f t="shared" si="5"/>
        <v>344.192</v>
      </c>
      <c r="F31" s="142">
        <v>702.524</v>
      </c>
      <c r="G31" s="142"/>
      <c r="H31" s="142">
        <f t="shared" si="6"/>
        <v>702.524</v>
      </c>
      <c r="I31" s="143">
        <v>723.985</v>
      </c>
      <c r="J31" s="143"/>
      <c r="K31" s="143">
        <f t="shared" si="7"/>
        <v>723.985</v>
      </c>
      <c r="L31" s="143">
        <v>766.773</v>
      </c>
      <c r="M31" s="143">
        <f t="shared" si="8"/>
        <v>0</v>
      </c>
      <c r="N31" s="143">
        <f>SUM(L31+M31)</f>
        <v>766.773</v>
      </c>
      <c r="O31" s="143">
        <v>809.866</v>
      </c>
      <c r="P31" s="143">
        <f>M31*105.5%</f>
        <v>0</v>
      </c>
      <c r="Q31" s="143">
        <f t="shared" si="11"/>
        <v>809.866</v>
      </c>
      <c r="R31" s="103"/>
      <c r="S31" s="25">
        <f t="shared" si="12"/>
        <v>0</v>
      </c>
      <c r="T31" s="25">
        <f t="shared" si="13"/>
        <v>0</v>
      </c>
    </row>
    <row r="32" spans="1:20" ht="15.75">
      <c r="A32" s="6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 t="shared" si="8"/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>M32*105.5%</f>
        <v>0</v>
      </c>
      <c r="Q32" s="143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s="10" customFormat="1" ht="30">
      <c r="A33" s="6">
        <v>2280</v>
      </c>
      <c r="B33" s="100" t="s">
        <v>16</v>
      </c>
      <c r="C33" s="142">
        <f aca="true" t="shared" si="15" ref="C33:T33">SUM(C34+C35)</f>
        <v>0</v>
      </c>
      <c r="D33" s="142">
        <f t="shared" si="15"/>
        <v>0</v>
      </c>
      <c r="E33" s="142">
        <f t="shared" si="15"/>
        <v>0</v>
      </c>
      <c r="F33" s="142">
        <f t="shared" si="15"/>
        <v>0</v>
      </c>
      <c r="G33" s="142">
        <f t="shared" si="15"/>
        <v>0</v>
      </c>
      <c r="H33" s="142">
        <f t="shared" si="15"/>
        <v>0</v>
      </c>
      <c r="I33" s="143">
        <f t="shared" si="15"/>
        <v>28.5</v>
      </c>
      <c r="J33" s="143">
        <f t="shared" si="15"/>
        <v>0</v>
      </c>
      <c r="K33" s="143">
        <f t="shared" si="15"/>
        <v>28.5</v>
      </c>
      <c r="L33" s="143">
        <f t="shared" si="15"/>
        <v>30.809</v>
      </c>
      <c r="M33" s="143">
        <f>SUM(M34+M35)</f>
        <v>0</v>
      </c>
      <c r="N33" s="143">
        <f t="shared" si="15"/>
        <v>30.809</v>
      </c>
      <c r="O33" s="143">
        <f t="shared" si="15"/>
        <v>32.503</v>
      </c>
      <c r="P33" s="143">
        <f>SUM(P34+P35)</f>
        <v>0</v>
      </c>
      <c r="Q33" s="143">
        <f t="shared" si="15"/>
        <v>32.503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s="10" customFormat="1" ht="30">
      <c r="A34" s="6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>L34*105.5%</f>
        <v>0</v>
      </c>
      <c r="P34" s="143">
        <f>M34*105.5%</f>
        <v>0</v>
      </c>
      <c r="Q34" s="143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s="10" customFormat="1" ht="30">
      <c r="A35" s="6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v>28.5</v>
      </c>
      <c r="J35" s="143"/>
      <c r="K35" s="143">
        <f>SUM(I35+J35)</f>
        <v>28.5</v>
      </c>
      <c r="L35" s="143">
        <v>30.809</v>
      </c>
      <c r="M35" s="143">
        <f t="shared" si="8"/>
        <v>0</v>
      </c>
      <c r="N35" s="143">
        <f>SUM(L35+M35)</f>
        <v>30.809</v>
      </c>
      <c r="O35" s="143">
        <v>32.503</v>
      </c>
      <c r="P35" s="143">
        <f>M35*105.5%</f>
        <v>0</v>
      </c>
      <c r="Q35" s="143">
        <f>SUM(O35+P35)</f>
        <v>32.503</v>
      </c>
      <c r="R35" s="105"/>
      <c r="S35" s="25">
        <f t="shared" si="12"/>
        <v>0</v>
      </c>
      <c r="T35" s="25">
        <f t="shared" si="13"/>
        <v>0</v>
      </c>
    </row>
    <row r="36" spans="1:20" s="9" customFormat="1" ht="15.75">
      <c r="A36" s="17">
        <v>2400</v>
      </c>
      <c r="B36" s="98" t="s">
        <v>43</v>
      </c>
      <c r="C36" s="140">
        <f aca="true" t="shared" si="16" ref="C36:T36">SUM(C37+C38)</f>
        <v>0</v>
      </c>
      <c r="D36" s="140">
        <f t="shared" si="16"/>
        <v>0</v>
      </c>
      <c r="E36" s="140">
        <f t="shared" si="16"/>
        <v>0</v>
      </c>
      <c r="F36" s="140">
        <f t="shared" si="16"/>
        <v>0</v>
      </c>
      <c r="G36" s="140">
        <f t="shared" si="16"/>
        <v>0</v>
      </c>
      <c r="H36" s="140">
        <f t="shared" si="16"/>
        <v>0</v>
      </c>
      <c r="I36" s="141">
        <f t="shared" si="16"/>
        <v>0</v>
      </c>
      <c r="J36" s="141">
        <f t="shared" si="16"/>
        <v>0</v>
      </c>
      <c r="K36" s="141">
        <f t="shared" si="16"/>
        <v>0</v>
      </c>
      <c r="L36" s="141">
        <f t="shared" si="16"/>
        <v>0</v>
      </c>
      <c r="M36" s="141">
        <f>SUM(M37+M38)</f>
        <v>0</v>
      </c>
      <c r="N36" s="141">
        <f t="shared" si="16"/>
        <v>0</v>
      </c>
      <c r="O36" s="141">
        <f t="shared" si="16"/>
        <v>0</v>
      </c>
      <c r="P36" s="141">
        <f>SUM(P37+P38)</f>
        <v>0</v>
      </c>
      <c r="Q36" s="141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s="10" customFormat="1" ht="15.75">
      <c r="A37" s="6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>L37*105.5%</f>
        <v>0</v>
      </c>
      <c r="P37" s="143">
        <f>M37*105.5%</f>
        <v>0</v>
      </c>
      <c r="Q37" s="143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s="10" customFormat="1" ht="15.75">
      <c r="A38" s="6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>L38*105.5%</f>
        <v>0</v>
      </c>
      <c r="P38" s="143">
        <f>M38*105.5%</f>
        <v>0</v>
      </c>
      <c r="Q38" s="143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s="10" customFormat="1" ht="15.75">
      <c r="A39" s="17">
        <v>2600</v>
      </c>
      <c r="B39" s="98" t="s">
        <v>46</v>
      </c>
      <c r="C39" s="140">
        <f aca="true" t="shared" si="17" ref="C39:T39">SUM(C40+C41+C42)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>SUM(M40+M41+M42)</f>
        <v>0</v>
      </c>
      <c r="N39" s="141">
        <f t="shared" si="17"/>
        <v>0</v>
      </c>
      <c r="O39" s="141">
        <f t="shared" si="17"/>
        <v>0</v>
      </c>
      <c r="P39" s="141">
        <f>SUM(P40+P41+P42)</f>
        <v>0</v>
      </c>
      <c r="Q39" s="141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30">
      <c r="A40" s="6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aca="true" t="shared" si="18" ref="O40:P42">L40*105.5%</f>
        <v>0</v>
      </c>
      <c r="P40" s="143">
        <f t="shared" si="18"/>
        <v>0</v>
      </c>
      <c r="Q40" s="143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0">
      <c r="A41" s="6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8"/>
        <v>0</v>
      </c>
      <c r="P41" s="143">
        <f t="shared" si="18"/>
        <v>0</v>
      </c>
      <c r="Q41" s="143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0">
      <c r="A42" s="6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8"/>
        <v>0</v>
      </c>
      <c r="P42" s="143">
        <f t="shared" si="18"/>
        <v>0</v>
      </c>
      <c r="Q42" s="143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s="7" customFormat="1" ht="15.75">
      <c r="A43" s="17">
        <v>2700</v>
      </c>
      <c r="B43" s="98" t="s">
        <v>50</v>
      </c>
      <c r="C43" s="140">
        <f aca="true" t="shared" si="19" ref="C43:T43">SUM(C44+C45+C46)</f>
        <v>0</v>
      </c>
      <c r="D43" s="140">
        <f t="shared" si="19"/>
        <v>0</v>
      </c>
      <c r="E43" s="140">
        <f t="shared" si="19"/>
        <v>0</v>
      </c>
      <c r="F43" s="140">
        <f t="shared" si="19"/>
        <v>0</v>
      </c>
      <c r="G43" s="140">
        <f t="shared" si="19"/>
        <v>0</v>
      </c>
      <c r="H43" s="140">
        <f t="shared" si="19"/>
        <v>0</v>
      </c>
      <c r="I43" s="141">
        <f>F43*112%</f>
        <v>0</v>
      </c>
      <c r="J43" s="141">
        <f t="shared" si="19"/>
        <v>0</v>
      </c>
      <c r="K43" s="141">
        <f t="shared" si="19"/>
        <v>0</v>
      </c>
      <c r="L43" s="141">
        <f t="shared" si="19"/>
        <v>0</v>
      </c>
      <c r="M43" s="141">
        <f>SUM(M44+M45+M46)</f>
        <v>0</v>
      </c>
      <c r="N43" s="141">
        <f t="shared" si="19"/>
        <v>0</v>
      </c>
      <c r="O43" s="141">
        <f t="shared" si="19"/>
        <v>0</v>
      </c>
      <c r="P43" s="141">
        <f>SUM(P44+P45+P46)</f>
        <v>0</v>
      </c>
      <c r="Q43" s="141">
        <f t="shared" si="19"/>
        <v>0</v>
      </c>
      <c r="R43" s="106">
        <f t="shared" si="19"/>
        <v>0</v>
      </c>
      <c r="S43" s="23">
        <f t="shared" si="19"/>
        <v>0</v>
      </c>
      <c r="T43" s="23">
        <f t="shared" si="19"/>
        <v>0</v>
      </c>
    </row>
    <row r="44" spans="1:20" s="9" customFormat="1" ht="15.75">
      <c r="A44" s="6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aca="true" t="shared" si="20" ref="O44:P48">L44*105.5%</f>
        <v>0</v>
      </c>
      <c r="P44" s="143">
        <f t="shared" si="20"/>
        <v>0</v>
      </c>
      <c r="Q44" s="143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s="10" customFormat="1" ht="15.75">
      <c r="A45" s="6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20"/>
        <v>0</v>
      </c>
      <c r="P45" s="143">
        <f t="shared" si="20"/>
        <v>0</v>
      </c>
      <c r="Q45" s="143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s="10" customFormat="1" ht="15.75">
      <c r="A46" s="6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20"/>
        <v>0</v>
      </c>
      <c r="P46" s="143">
        <f t="shared" si="20"/>
        <v>0</v>
      </c>
      <c r="Q46" s="143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s="10" customFormat="1" ht="15.75">
      <c r="A47" s="17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75.35</v>
      </c>
      <c r="G47" s="140"/>
      <c r="H47" s="142">
        <f>SUM(F47+G47)</f>
        <v>75.35</v>
      </c>
      <c r="I47" s="141"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20"/>
        <v>0</v>
      </c>
      <c r="P47" s="141">
        <f t="shared" si="20"/>
        <v>0</v>
      </c>
      <c r="Q47" s="143">
        <f>SUM(O47+P47)</f>
        <v>0</v>
      </c>
      <c r="R47" s="105"/>
      <c r="S47" s="25">
        <f t="shared" si="12"/>
        <v>0</v>
      </c>
      <c r="T47" s="25">
        <f t="shared" si="13"/>
        <v>0</v>
      </c>
    </row>
    <row r="48" spans="1:20" s="10" customFormat="1" ht="15.75">
      <c r="A48" s="17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20"/>
        <v>0</v>
      </c>
      <c r="P48" s="143">
        <f t="shared" si="20"/>
        <v>0</v>
      </c>
      <c r="Q48" s="143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5.75">
      <c r="A49" s="17">
        <v>3000</v>
      </c>
      <c r="B49" s="98" t="s">
        <v>20</v>
      </c>
      <c r="C49" s="140">
        <f aca="true" t="shared" si="21" ref="C49:Q49">SUM(C50+C64)</f>
        <v>0</v>
      </c>
      <c r="D49" s="140">
        <f t="shared" si="21"/>
        <v>0</v>
      </c>
      <c r="E49" s="140">
        <f t="shared" si="21"/>
        <v>0</v>
      </c>
      <c r="F49" s="140">
        <f t="shared" si="21"/>
        <v>0</v>
      </c>
      <c r="G49" s="140">
        <f t="shared" si="21"/>
        <v>0</v>
      </c>
      <c r="H49" s="140">
        <f t="shared" si="21"/>
        <v>0</v>
      </c>
      <c r="I49" s="141">
        <f t="shared" si="21"/>
        <v>0</v>
      </c>
      <c r="J49" s="141">
        <f t="shared" si="21"/>
        <v>0</v>
      </c>
      <c r="K49" s="141">
        <f t="shared" si="21"/>
        <v>0</v>
      </c>
      <c r="L49" s="141">
        <f t="shared" si="21"/>
        <v>0</v>
      </c>
      <c r="M49" s="141">
        <f>SUM(M50+M64)</f>
        <v>0</v>
      </c>
      <c r="N49" s="141">
        <f t="shared" si="21"/>
        <v>0</v>
      </c>
      <c r="O49" s="141">
        <f t="shared" si="21"/>
        <v>0</v>
      </c>
      <c r="P49" s="141">
        <f>SUM(P50+P64)</f>
        <v>0</v>
      </c>
      <c r="Q49" s="141">
        <f t="shared" si="21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s="10" customFormat="1" ht="15.75">
      <c r="A50" s="17">
        <v>3100</v>
      </c>
      <c r="B50" s="98" t="s">
        <v>52</v>
      </c>
      <c r="C50" s="140">
        <f aca="true" t="shared" si="22" ref="C50:Q50">SUM(C51+C52+C55+C58+C62+C63)</f>
        <v>0</v>
      </c>
      <c r="D50" s="140">
        <f t="shared" si="22"/>
        <v>0</v>
      </c>
      <c r="E50" s="140">
        <f t="shared" si="22"/>
        <v>0</v>
      </c>
      <c r="F50" s="140">
        <f t="shared" si="22"/>
        <v>0</v>
      </c>
      <c r="G50" s="140">
        <f t="shared" si="22"/>
        <v>0</v>
      </c>
      <c r="H50" s="140">
        <f t="shared" si="22"/>
        <v>0</v>
      </c>
      <c r="I50" s="141">
        <f t="shared" si="22"/>
        <v>0</v>
      </c>
      <c r="J50" s="141">
        <f t="shared" si="22"/>
        <v>0</v>
      </c>
      <c r="K50" s="141">
        <f t="shared" si="22"/>
        <v>0</v>
      </c>
      <c r="L50" s="141">
        <f t="shared" si="22"/>
        <v>0</v>
      </c>
      <c r="M50" s="141">
        <f>SUM(M51+M52+M55+M58+M62+M63)</f>
        <v>0</v>
      </c>
      <c r="N50" s="141">
        <f t="shared" si="22"/>
        <v>0</v>
      </c>
      <c r="O50" s="141">
        <f t="shared" si="22"/>
        <v>0</v>
      </c>
      <c r="P50" s="141">
        <f>SUM(P51+P52+P55+P58+P62+P63)</f>
        <v>0</v>
      </c>
      <c r="Q50" s="141">
        <f t="shared" si="22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0">
      <c r="A51" s="6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23" ref="L51:M68">I51*108.1%</f>
        <v>0</v>
      </c>
      <c r="M51" s="143">
        <f t="shared" si="23"/>
        <v>0</v>
      </c>
      <c r="N51" s="143">
        <f>SUM(L51+M51)</f>
        <v>0</v>
      </c>
      <c r="O51" s="143">
        <f>L51*105.5%</f>
        <v>0</v>
      </c>
      <c r="P51" s="143">
        <f>M51*105.5%</f>
        <v>0</v>
      </c>
      <c r="Q51" s="143">
        <f>SUM(O51+P51)</f>
        <v>0</v>
      </c>
      <c r="R51" s="103"/>
      <c r="S51" s="25">
        <f aca="true" t="shared" si="24" ref="S51:S68">R51*108.1%</f>
        <v>0</v>
      </c>
      <c r="T51" s="25">
        <f aca="true" t="shared" si="25" ref="T51:T68">S51*105.5%</f>
        <v>0</v>
      </c>
    </row>
    <row r="52" spans="1:20" ht="15.75">
      <c r="A52" s="6">
        <v>3120</v>
      </c>
      <c r="B52" s="100" t="s">
        <v>21</v>
      </c>
      <c r="C52" s="142">
        <f aca="true" t="shared" si="26" ref="C52:T52">SUM(C53+C54)</f>
        <v>0</v>
      </c>
      <c r="D52" s="142">
        <f t="shared" si="26"/>
        <v>0</v>
      </c>
      <c r="E52" s="142">
        <f t="shared" si="26"/>
        <v>0</v>
      </c>
      <c r="F52" s="142">
        <f t="shared" si="26"/>
        <v>0</v>
      </c>
      <c r="G52" s="142">
        <f t="shared" si="26"/>
        <v>0</v>
      </c>
      <c r="H52" s="142">
        <f t="shared" si="26"/>
        <v>0</v>
      </c>
      <c r="I52" s="143">
        <f t="shared" si="26"/>
        <v>0</v>
      </c>
      <c r="J52" s="143">
        <f t="shared" si="26"/>
        <v>0</v>
      </c>
      <c r="K52" s="143">
        <f t="shared" si="26"/>
        <v>0</v>
      </c>
      <c r="L52" s="143">
        <f t="shared" si="26"/>
        <v>0</v>
      </c>
      <c r="M52" s="143">
        <f>SUM(M53+M54)</f>
        <v>0</v>
      </c>
      <c r="N52" s="143">
        <f t="shared" si="26"/>
        <v>0</v>
      </c>
      <c r="O52" s="143">
        <f t="shared" si="26"/>
        <v>0</v>
      </c>
      <c r="P52" s="143">
        <f>SUM(P53+P54)</f>
        <v>0</v>
      </c>
      <c r="Q52" s="143">
        <f t="shared" si="26"/>
        <v>0</v>
      </c>
      <c r="R52" s="107">
        <f t="shared" si="26"/>
        <v>0</v>
      </c>
      <c r="S52" s="24">
        <f t="shared" si="26"/>
        <v>0</v>
      </c>
      <c r="T52" s="24">
        <f t="shared" si="26"/>
        <v>0</v>
      </c>
    </row>
    <row r="53" spans="1:20" ht="15.75">
      <c r="A53" s="6">
        <v>3121</v>
      </c>
      <c r="B53" s="100" t="s">
        <v>54</v>
      </c>
      <c r="C53" s="142"/>
      <c r="D53" s="142"/>
      <c r="E53" s="142">
        <f aca="true" t="shared" si="27" ref="E53:E63">SUM(C53+D53)</f>
        <v>0</v>
      </c>
      <c r="F53" s="142"/>
      <c r="G53" s="142"/>
      <c r="H53" s="142">
        <f aca="true" t="shared" si="28" ref="H53:H63">SUM(F53+G53)</f>
        <v>0</v>
      </c>
      <c r="I53" s="143">
        <f>F53*112%</f>
        <v>0</v>
      </c>
      <c r="J53" s="143"/>
      <c r="K53" s="143">
        <f aca="true" t="shared" si="29" ref="K53:K63">SUM(I53+J53)</f>
        <v>0</v>
      </c>
      <c r="L53" s="143">
        <f t="shared" si="23"/>
        <v>0</v>
      </c>
      <c r="M53" s="143">
        <f t="shared" si="23"/>
        <v>0</v>
      </c>
      <c r="N53" s="143">
        <f>SUM(L53+M53)</f>
        <v>0</v>
      </c>
      <c r="O53" s="143">
        <f>L53*105.5%</f>
        <v>0</v>
      </c>
      <c r="P53" s="143">
        <f>M53*105.5%</f>
        <v>0</v>
      </c>
      <c r="Q53" s="143">
        <f aca="true" t="shared" si="30" ref="Q53:Q63">SUM(O53+P53)</f>
        <v>0</v>
      </c>
      <c r="R53" s="103"/>
      <c r="S53" s="25">
        <f t="shared" si="24"/>
        <v>0</v>
      </c>
      <c r="T53" s="25">
        <f t="shared" si="25"/>
        <v>0</v>
      </c>
    </row>
    <row r="54" spans="1:20" ht="15.75">
      <c r="A54" s="6">
        <v>3122</v>
      </c>
      <c r="B54" s="100" t="s">
        <v>55</v>
      </c>
      <c r="C54" s="142"/>
      <c r="D54" s="142"/>
      <c r="E54" s="142">
        <f t="shared" si="27"/>
        <v>0</v>
      </c>
      <c r="F54" s="142"/>
      <c r="G54" s="142"/>
      <c r="H54" s="142">
        <f t="shared" si="28"/>
        <v>0</v>
      </c>
      <c r="I54" s="143">
        <f>F54*112%</f>
        <v>0</v>
      </c>
      <c r="J54" s="143"/>
      <c r="K54" s="143">
        <f t="shared" si="29"/>
        <v>0</v>
      </c>
      <c r="L54" s="143">
        <f t="shared" si="23"/>
        <v>0</v>
      </c>
      <c r="M54" s="143">
        <f t="shared" si="23"/>
        <v>0</v>
      </c>
      <c r="N54" s="143">
        <f>SUM(L54+M54)</f>
        <v>0</v>
      </c>
      <c r="O54" s="143">
        <f>L54*105.5%</f>
        <v>0</v>
      </c>
      <c r="P54" s="143">
        <f>M54*105.5%</f>
        <v>0</v>
      </c>
      <c r="Q54" s="143">
        <f t="shared" si="30"/>
        <v>0</v>
      </c>
      <c r="R54" s="103"/>
      <c r="S54" s="25">
        <f t="shared" si="24"/>
        <v>0</v>
      </c>
      <c r="T54" s="25">
        <f t="shared" si="25"/>
        <v>0</v>
      </c>
    </row>
    <row r="55" spans="1:20" ht="15.75">
      <c r="A55" s="6">
        <v>3130</v>
      </c>
      <c r="B55" s="100" t="s">
        <v>22</v>
      </c>
      <c r="C55" s="142">
        <f>SUM(C56+C57)</f>
        <v>0</v>
      </c>
      <c r="D55" s="142">
        <f aca="true" t="shared" si="31" ref="D55:T55">SUM(D56+D57)</f>
        <v>0</v>
      </c>
      <c r="E55" s="142">
        <f t="shared" si="31"/>
        <v>0</v>
      </c>
      <c r="F55" s="142">
        <f t="shared" si="31"/>
        <v>0</v>
      </c>
      <c r="G55" s="142">
        <f t="shared" si="31"/>
        <v>0</v>
      </c>
      <c r="H55" s="142">
        <f t="shared" si="31"/>
        <v>0</v>
      </c>
      <c r="I55" s="143">
        <f t="shared" si="31"/>
        <v>0</v>
      </c>
      <c r="J55" s="143">
        <f t="shared" si="31"/>
        <v>0</v>
      </c>
      <c r="K55" s="143">
        <f t="shared" si="31"/>
        <v>0</v>
      </c>
      <c r="L55" s="143">
        <f t="shared" si="31"/>
        <v>0</v>
      </c>
      <c r="M55" s="143">
        <f>SUM(M56+M57)</f>
        <v>0</v>
      </c>
      <c r="N55" s="143">
        <f t="shared" si="31"/>
        <v>0</v>
      </c>
      <c r="O55" s="143">
        <f t="shared" si="31"/>
        <v>0</v>
      </c>
      <c r="P55" s="143">
        <f>SUM(P56+P57)</f>
        <v>0</v>
      </c>
      <c r="Q55" s="143">
        <f t="shared" si="31"/>
        <v>0</v>
      </c>
      <c r="R55" s="107">
        <f t="shared" si="31"/>
        <v>0</v>
      </c>
      <c r="S55" s="24">
        <f t="shared" si="31"/>
        <v>0</v>
      </c>
      <c r="T55" s="24">
        <f t="shared" si="31"/>
        <v>0</v>
      </c>
    </row>
    <row r="56" spans="1:20" ht="15.75">
      <c r="A56" s="6">
        <v>3131</v>
      </c>
      <c r="B56" s="100" t="s">
        <v>56</v>
      </c>
      <c r="C56" s="142"/>
      <c r="D56" s="142"/>
      <c r="E56" s="142">
        <f t="shared" si="27"/>
        <v>0</v>
      </c>
      <c r="F56" s="142"/>
      <c r="G56" s="142"/>
      <c r="H56" s="142">
        <f t="shared" si="28"/>
        <v>0</v>
      </c>
      <c r="I56" s="143">
        <f>F56*112%</f>
        <v>0</v>
      </c>
      <c r="J56" s="143"/>
      <c r="K56" s="143">
        <f t="shared" si="29"/>
        <v>0</v>
      </c>
      <c r="L56" s="143">
        <f t="shared" si="23"/>
        <v>0</v>
      </c>
      <c r="M56" s="143">
        <f t="shared" si="23"/>
        <v>0</v>
      </c>
      <c r="N56" s="143">
        <f>SUM(L56+M56)</f>
        <v>0</v>
      </c>
      <c r="O56" s="143">
        <f>L56*105.5%</f>
        <v>0</v>
      </c>
      <c r="P56" s="143">
        <f>M56*105.5%</f>
        <v>0</v>
      </c>
      <c r="Q56" s="143">
        <f t="shared" si="30"/>
        <v>0</v>
      </c>
      <c r="R56" s="103"/>
      <c r="S56" s="25">
        <f t="shared" si="24"/>
        <v>0</v>
      </c>
      <c r="T56" s="25">
        <f t="shared" si="25"/>
        <v>0</v>
      </c>
    </row>
    <row r="57" spans="1:20" s="9" customFormat="1" ht="15.75">
      <c r="A57" s="6">
        <v>3132</v>
      </c>
      <c r="B57" s="100" t="s">
        <v>23</v>
      </c>
      <c r="C57" s="142"/>
      <c r="D57" s="142">
        <v>0</v>
      </c>
      <c r="E57" s="142">
        <f t="shared" si="27"/>
        <v>0</v>
      </c>
      <c r="F57" s="140"/>
      <c r="G57" s="142">
        <v>0</v>
      </c>
      <c r="H57" s="142">
        <f t="shared" si="28"/>
        <v>0</v>
      </c>
      <c r="I57" s="143">
        <f>F57*112%</f>
        <v>0</v>
      </c>
      <c r="J57" s="143">
        <f>G57*112%</f>
        <v>0</v>
      </c>
      <c r="K57" s="143">
        <f t="shared" si="29"/>
        <v>0</v>
      </c>
      <c r="L57" s="143">
        <f t="shared" si="23"/>
        <v>0</v>
      </c>
      <c r="M57" s="143">
        <f t="shared" si="23"/>
        <v>0</v>
      </c>
      <c r="N57" s="143">
        <f>SUM(L57+M57)</f>
        <v>0</v>
      </c>
      <c r="O57" s="143">
        <f>L57*105.5%</f>
        <v>0</v>
      </c>
      <c r="P57" s="143">
        <f>M57*105.5%</f>
        <v>0</v>
      </c>
      <c r="Q57" s="143">
        <f t="shared" si="30"/>
        <v>0</v>
      </c>
      <c r="R57" s="108"/>
      <c r="S57" s="25">
        <f t="shared" si="24"/>
        <v>0</v>
      </c>
      <c r="T57" s="25">
        <f t="shared" si="25"/>
        <v>0</v>
      </c>
    </row>
    <row r="58" spans="1:20" s="9" customFormat="1" ht="15.75">
      <c r="A58" s="6">
        <v>3140</v>
      </c>
      <c r="B58" s="100" t="s">
        <v>24</v>
      </c>
      <c r="C58" s="142">
        <f>SUM(C59+C60+C61)</f>
        <v>0</v>
      </c>
      <c r="D58" s="142">
        <f aca="true" t="shared" si="32" ref="D58:T58">SUM(D59+D60+D61)</f>
        <v>0</v>
      </c>
      <c r="E58" s="142">
        <f t="shared" si="32"/>
        <v>0</v>
      </c>
      <c r="F58" s="142">
        <f t="shared" si="32"/>
        <v>0</v>
      </c>
      <c r="G58" s="142">
        <f t="shared" si="32"/>
        <v>0</v>
      </c>
      <c r="H58" s="142">
        <f t="shared" si="32"/>
        <v>0</v>
      </c>
      <c r="I58" s="143">
        <f t="shared" si="32"/>
        <v>0</v>
      </c>
      <c r="J58" s="143">
        <f t="shared" si="32"/>
        <v>0</v>
      </c>
      <c r="K58" s="143">
        <f t="shared" si="32"/>
        <v>0</v>
      </c>
      <c r="L58" s="143">
        <f t="shared" si="32"/>
        <v>0</v>
      </c>
      <c r="M58" s="143">
        <f>SUM(M59+M60+M61)</f>
        <v>0</v>
      </c>
      <c r="N58" s="143">
        <f t="shared" si="32"/>
        <v>0</v>
      </c>
      <c r="O58" s="143">
        <f t="shared" si="32"/>
        <v>0</v>
      </c>
      <c r="P58" s="143">
        <f>SUM(P59+P60+P61)</f>
        <v>0</v>
      </c>
      <c r="Q58" s="143">
        <f t="shared" si="32"/>
        <v>0</v>
      </c>
      <c r="R58" s="107">
        <f t="shared" si="32"/>
        <v>0</v>
      </c>
      <c r="S58" s="24">
        <f t="shared" si="32"/>
        <v>0</v>
      </c>
      <c r="T58" s="24">
        <f t="shared" si="32"/>
        <v>0</v>
      </c>
    </row>
    <row r="59" spans="1:20" s="9" customFormat="1" ht="15.75">
      <c r="A59" s="6">
        <v>3141</v>
      </c>
      <c r="B59" s="100" t="s">
        <v>57</v>
      </c>
      <c r="C59" s="142"/>
      <c r="D59" s="142"/>
      <c r="E59" s="142">
        <f t="shared" si="27"/>
        <v>0</v>
      </c>
      <c r="F59" s="142"/>
      <c r="G59" s="142"/>
      <c r="H59" s="142">
        <f t="shared" si="28"/>
        <v>0</v>
      </c>
      <c r="I59" s="143">
        <f>F59*112%</f>
        <v>0</v>
      </c>
      <c r="J59" s="143"/>
      <c r="K59" s="143">
        <f t="shared" si="29"/>
        <v>0</v>
      </c>
      <c r="L59" s="143">
        <f t="shared" si="23"/>
        <v>0</v>
      </c>
      <c r="M59" s="143">
        <f t="shared" si="23"/>
        <v>0</v>
      </c>
      <c r="N59" s="143">
        <f>SUM(L59+M59)</f>
        <v>0</v>
      </c>
      <c r="O59" s="143">
        <f aca="true" t="shared" si="33" ref="O59:P63">L59*105.5%</f>
        <v>0</v>
      </c>
      <c r="P59" s="143">
        <f t="shared" si="33"/>
        <v>0</v>
      </c>
      <c r="Q59" s="143">
        <f t="shared" si="30"/>
        <v>0</v>
      </c>
      <c r="R59" s="108"/>
      <c r="S59" s="25">
        <f t="shared" si="24"/>
        <v>0</v>
      </c>
      <c r="T59" s="25">
        <f t="shared" si="25"/>
        <v>0</v>
      </c>
    </row>
    <row r="60" spans="1:20" s="9" customFormat="1" ht="15.75">
      <c r="A60" s="6">
        <v>3142</v>
      </c>
      <c r="B60" s="100" t="s">
        <v>58</v>
      </c>
      <c r="C60" s="142"/>
      <c r="D60" s="142"/>
      <c r="E60" s="142">
        <f t="shared" si="27"/>
        <v>0</v>
      </c>
      <c r="F60" s="142"/>
      <c r="G60" s="142"/>
      <c r="H60" s="142">
        <f t="shared" si="28"/>
        <v>0</v>
      </c>
      <c r="I60" s="143">
        <f>F60*112%</f>
        <v>0</v>
      </c>
      <c r="J60" s="143"/>
      <c r="K60" s="143">
        <f t="shared" si="29"/>
        <v>0</v>
      </c>
      <c r="L60" s="143">
        <f t="shared" si="23"/>
        <v>0</v>
      </c>
      <c r="M60" s="143">
        <f t="shared" si="23"/>
        <v>0</v>
      </c>
      <c r="N60" s="143">
        <f>SUM(L60+M60)</f>
        <v>0</v>
      </c>
      <c r="O60" s="143">
        <f t="shared" si="33"/>
        <v>0</v>
      </c>
      <c r="P60" s="143">
        <f t="shared" si="33"/>
        <v>0</v>
      </c>
      <c r="Q60" s="143">
        <f t="shared" si="30"/>
        <v>0</v>
      </c>
      <c r="R60" s="108"/>
      <c r="S60" s="25">
        <f t="shared" si="24"/>
        <v>0</v>
      </c>
      <c r="T60" s="25">
        <f t="shared" si="25"/>
        <v>0</v>
      </c>
    </row>
    <row r="61" spans="1:20" ht="15.75">
      <c r="A61" s="6">
        <v>3143</v>
      </c>
      <c r="B61" s="100" t="s">
        <v>59</v>
      </c>
      <c r="C61" s="142"/>
      <c r="D61" s="142"/>
      <c r="E61" s="142">
        <f t="shared" si="27"/>
        <v>0</v>
      </c>
      <c r="F61" s="142"/>
      <c r="G61" s="142"/>
      <c r="H61" s="142">
        <f t="shared" si="28"/>
        <v>0</v>
      </c>
      <c r="I61" s="143">
        <f>F61*112%</f>
        <v>0</v>
      </c>
      <c r="J61" s="143"/>
      <c r="K61" s="143">
        <f t="shared" si="29"/>
        <v>0</v>
      </c>
      <c r="L61" s="143">
        <f t="shared" si="23"/>
        <v>0</v>
      </c>
      <c r="M61" s="143">
        <f t="shared" si="23"/>
        <v>0</v>
      </c>
      <c r="N61" s="143">
        <f>SUM(L61+M61)</f>
        <v>0</v>
      </c>
      <c r="O61" s="143">
        <f t="shared" si="33"/>
        <v>0</v>
      </c>
      <c r="P61" s="143">
        <f t="shared" si="33"/>
        <v>0</v>
      </c>
      <c r="Q61" s="143">
        <f t="shared" si="30"/>
        <v>0</v>
      </c>
      <c r="R61" s="103"/>
      <c r="S61" s="25">
        <f t="shared" si="24"/>
        <v>0</v>
      </c>
      <c r="T61" s="25">
        <f t="shared" si="25"/>
        <v>0</v>
      </c>
    </row>
    <row r="62" spans="1:20" s="7" customFormat="1" ht="15.75">
      <c r="A62" s="6">
        <v>3150</v>
      </c>
      <c r="B62" s="100" t="s">
        <v>60</v>
      </c>
      <c r="C62" s="140"/>
      <c r="D62" s="140"/>
      <c r="E62" s="142">
        <f t="shared" si="27"/>
        <v>0</v>
      </c>
      <c r="F62" s="140"/>
      <c r="G62" s="140"/>
      <c r="H62" s="142">
        <f t="shared" si="28"/>
        <v>0</v>
      </c>
      <c r="I62" s="143">
        <f>F62*112%</f>
        <v>0</v>
      </c>
      <c r="J62" s="141"/>
      <c r="K62" s="143">
        <f t="shared" si="29"/>
        <v>0</v>
      </c>
      <c r="L62" s="143">
        <f t="shared" si="23"/>
        <v>0</v>
      </c>
      <c r="M62" s="143">
        <f t="shared" si="23"/>
        <v>0</v>
      </c>
      <c r="N62" s="143">
        <f>SUM(L62+M62)</f>
        <v>0</v>
      </c>
      <c r="O62" s="143">
        <f t="shared" si="33"/>
        <v>0</v>
      </c>
      <c r="P62" s="143">
        <f t="shared" si="33"/>
        <v>0</v>
      </c>
      <c r="Q62" s="143">
        <f t="shared" si="30"/>
        <v>0</v>
      </c>
      <c r="R62" s="104"/>
      <c r="S62" s="25">
        <f t="shared" si="24"/>
        <v>0</v>
      </c>
      <c r="T62" s="25">
        <f t="shared" si="25"/>
        <v>0</v>
      </c>
    </row>
    <row r="63" spans="1:20" ht="15.75">
      <c r="A63" s="6">
        <v>3160</v>
      </c>
      <c r="B63" s="100" t="s">
        <v>61</v>
      </c>
      <c r="C63" s="142"/>
      <c r="D63" s="142"/>
      <c r="E63" s="142">
        <f t="shared" si="27"/>
        <v>0</v>
      </c>
      <c r="F63" s="142"/>
      <c r="G63" s="142"/>
      <c r="H63" s="142">
        <f t="shared" si="28"/>
        <v>0</v>
      </c>
      <c r="I63" s="143">
        <f>F63*112%</f>
        <v>0</v>
      </c>
      <c r="J63" s="143"/>
      <c r="K63" s="143">
        <f t="shared" si="29"/>
        <v>0</v>
      </c>
      <c r="L63" s="143">
        <f t="shared" si="23"/>
        <v>0</v>
      </c>
      <c r="M63" s="143">
        <f t="shared" si="23"/>
        <v>0</v>
      </c>
      <c r="N63" s="143">
        <f>SUM(L63+M63)</f>
        <v>0</v>
      </c>
      <c r="O63" s="143">
        <f t="shared" si="33"/>
        <v>0</v>
      </c>
      <c r="P63" s="143">
        <f t="shared" si="33"/>
        <v>0</v>
      </c>
      <c r="Q63" s="143">
        <f t="shared" si="30"/>
        <v>0</v>
      </c>
      <c r="R63" s="103"/>
      <c r="S63" s="25">
        <f t="shared" si="24"/>
        <v>0</v>
      </c>
      <c r="T63" s="25">
        <f t="shared" si="25"/>
        <v>0</v>
      </c>
    </row>
    <row r="64" spans="1:20" ht="15.75">
      <c r="A64" s="17">
        <v>3200</v>
      </c>
      <c r="B64" s="101" t="s">
        <v>25</v>
      </c>
      <c r="C64" s="140">
        <f aca="true" t="shared" si="34" ref="C64:T64">SUM(C65+C66+C67+C68)</f>
        <v>0</v>
      </c>
      <c r="D64" s="140">
        <f t="shared" si="34"/>
        <v>0</v>
      </c>
      <c r="E64" s="140">
        <f t="shared" si="34"/>
        <v>0</v>
      </c>
      <c r="F64" s="140">
        <f t="shared" si="34"/>
        <v>0</v>
      </c>
      <c r="G64" s="140">
        <f t="shared" si="34"/>
        <v>0</v>
      </c>
      <c r="H64" s="140">
        <f t="shared" si="34"/>
        <v>0</v>
      </c>
      <c r="I64" s="141">
        <f t="shared" si="34"/>
        <v>0</v>
      </c>
      <c r="J64" s="141">
        <f t="shared" si="34"/>
        <v>0</v>
      </c>
      <c r="K64" s="141">
        <f t="shared" si="34"/>
        <v>0</v>
      </c>
      <c r="L64" s="141">
        <f t="shared" si="34"/>
        <v>0</v>
      </c>
      <c r="M64" s="141">
        <f>SUM(M65+M66+M67+M68)</f>
        <v>0</v>
      </c>
      <c r="N64" s="141">
        <f t="shared" si="34"/>
        <v>0</v>
      </c>
      <c r="O64" s="141">
        <f t="shared" si="34"/>
        <v>0</v>
      </c>
      <c r="P64" s="141">
        <f>SUM(P65+P66+P67+P68)</f>
        <v>0</v>
      </c>
      <c r="Q64" s="141">
        <f t="shared" si="34"/>
        <v>0</v>
      </c>
      <c r="R64" s="104">
        <f t="shared" si="34"/>
        <v>0</v>
      </c>
      <c r="S64" s="26">
        <f t="shared" si="34"/>
        <v>0</v>
      </c>
      <c r="T64" s="26">
        <f t="shared" si="34"/>
        <v>0</v>
      </c>
    </row>
    <row r="65" spans="1:20" ht="30">
      <c r="A65" s="6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23"/>
        <v>0</v>
      </c>
      <c r="M65" s="143">
        <f t="shared" si="23"/>
        <v>0</v>
      </c>
      <c r="N65" s="143">
        <f>SUM(L65+M65)</f>
        <v>0</v>
      </c>
      <c r="O65" s="143">
        <f aca="true" t="shared" si="35" ref="O65:P68">L65*105.5%</f>
        <v>0</v>
      </c>
      <c r="P65" s="143">
        <f t="shared" si="35"/>
        <v>0</v>
      </c>
      <c r="Q65" s="143">
        <f>SUM(O65+P65)</f>
        <v>0</v>
      </c>
      <c r="R65" s="103"/>
      <c r="S65" s="25">
        <f t="shared" si="24"/>
        <v>0</v>
      </c>
      <c r="T65" s="25">
        <f t="shared" si="25"/>
        <v>0</v>
      </c>
    </row>
    <row r="66" spans="1:20" ht="30">
      <c r="A66" s="6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23"/>
        <v>0</v>
      </c>
      <c r="M66" s="143">
        <f t="shared" si="23"/>
        <v>0</v>
      </c>
      <c r="N66" s="143">
        <f>SUM(L66+M66)</f>
        <v>0</v>
      </c>
      <c r="O66" s="143">
        <f t="shared" si="35"/>
        <v>0</v>
      </c>
      <c r="P66" s="143">
        <f t="shared" si="35"/>
        <v>0</v>
      </c>
      <c r="Q66" s="143">
        <f>SUM(O66+P66)</f>
        <v>0</v>
      </c>
      <c r="R66" s="103"/>
      <c r="S66" s="25">
        <f t="shared" si="24"/>
        <v>0</v>
      </c>
      <c r="T66" s="25">
        <f t="shared" si="25"/>
        <v>0</v>
      </c>
    </row>
    <row r="67" spans="1:20" ht="30">
      <c r="A67" s="6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23"/>
        <v>0</v>
      </c>
      <c r="M67" s="143">
        <f t="shared" si="23"/>
        <v>0</v>
      </c>
      <c r="N67" s="143">
        <f>SUM(L67+M67)</f>
        <v>0</v>
      </c>
      <c r="O67" s="143">
        <f t="shared" si="35"/>
        <v>0</v>
      </c>
      <c r="P67" s="143">
        <f t="shared" si="35"/>
        <v>0</v>
      </c>
      <c r="Q67" s="143">
        <f>SUM(O67+P67)</f>
        <v>0</v>
      </c>
      <c r="R67" s="103"/>
      <c r="S67" s="25">
        <f t="shared" si="24"/>
        <v>0</v>
      </c>
      <c r="T67" s="25">
        <f t="shared" si="25"/>
        <v>0</v>
      </c>
    </row>
    <row r="68" spans="1:20" ht="15.75">
      <c r="A68" s="6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23"/>
        <v>0</v>
      </c>
      <c r="M68" s="143">
        <f t="shared" si="23"/>
        <v>0</v>
      </c>
      <c r="N68" s="143">
        <f>SUM(L68+M68)</f>
        <v>0</v>
      </c>
      <c r="O68" s="143">
        <f t="shared" si="35"/>
        <v>0</v>
      </c>
      <c r="P68" s="143">
        <f t="shared" si="35"/>
        <v>0</v>
      </c>
      <c r="Q68" s="143">
        <f>SUM(O68+P68)</f>
        <v>0</v>
      </c>
      <c r="R68" s="103"/>
      <c r="S68" s="25">
        <f t="shared" si="24"/>
        <v>0</v>
      </c>
      <c r="T68" s="25">
        <f t="shared" si="25"/>
        <v>0</v>
      </c>
    </row>
    <row r="69" spans="1:20" ht="15.75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5.75">
      <c r="A70" s="118"/>
      <c r="B70" s="119"/>
      <c r="C70" s="111"/>
      <c r="D70" s="111"/>
      <c r="E70" s="111"/>
      <c r="F70" s="111"/>
      <c r="G70" s="111"/>
      <c r="H70" s="111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75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  <c r="R71" s="2"/>
      <c r="S71" s="2"/>
      <c r="T71" s="2"/>
    </row>
    <row r="72" spans="2:20" ht="15.75"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  <c r="R72" s="2"/>
      <c r="S72" s="2"/>
      <c r="T72" s="2"/>
    </row>
    <row r="73" spans="2:20" ht="15.75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94"/>
      <c r="L73" s="94"/>
      <c r="M73" s="32" t="s">
        <v>123</v>
      </c>
      <c r="N73" s="32"/>
      <c r="R73" s="2"/>
      <c r="S73" s="2"/>
      <c r="T73" s="2"/>
    </row>
    <row r="74" spans="2:20" ht="15.75" hidden="1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  <c r="R74" s="2"/>
      <c r="S74" s="2"/>
      <c r="T74" s="2"/>
    </row>
    <row r="75" spans="2:20" ht="15.75">
      <c r="B75" s="32"/>
      <c r="C75" s="32"/>
      <c r="D75" s="32"/>
      <c r="E75" s="32"/>
      <c r="F75" s="32"/>
      <c r="G75" s="32"/>
      <c r="H75" s="32"/>
      <c r="I75" s="32"/>
      <c r="J75" s="32"/>
      <c r="K75" s="93" t="s">
        <v>29</v>
      </c>
      <c r="L75" s="32"/>
      <c r="M75" s="32"/>
      <c r="N75" s="32"/>
      <c r="R75" s="2"/>
      <c r="S75" s="2"/>
      <c r="T75" s="2"/>
    </row>
    <row r="76" spans="6:8" ht="15.75">
      <c r="F76" s="32"/>
      <c r="G76" s="32"/>
      <c r="H76" s="32"/>
    </row>
    <row r="77" spans="6:8" ht="15.75">
      <c r="F77" s="32"/>
      <c r="G77" s="32"/>
      <c r="H77" s="32"/>
    </row>
    <row r="78" spans="6:11" ht="15.75">
      <c r="F78" s="32"/>
      <c r="G78" s="32"/>
      <c r="H78" s="32"/>
      <c r="K78" s="4"/>
    </row>
    <row r="79" spans="6:8" ht="15.75">
      <c r="F79" s="32"/>
      <c r="G79" s="32"/>
      <c r="H79" s="32"/>
    </row>
    <row r="80" spans="6:8" ht="15.75">
      <c r="F80" s="32"/>
      <c r="G80" s="32"/>
      <c r="H80" s="32"/>
    </row>
    <row r="82" spans="1:2" ht="15.75">
      <c r="A82" s="15"/>
      <c r="B82" s="14"/>
    </row>
    <row r="83" spans="1:2" ht="15.75">
      <c r="A83" s="15"/>
      <c r="B83" s="14"/>
    </row>
    <row r="84" spans="1:2" ht="15.75">
      <c r="A84" s="1"/>
      <c r="B84"/>
    </row>
    <row r="85" spans="1:2" ht="15.75">
      <c r="A85" s="1"/>
      <c r="B85"/>
    </row>
    <row r="86" spans="1:2" ht="15.75">
      <c r="A86" s="1"/>
      <c r="B86"/>
    </row>
    <row r="87" spans="1:2" ht="15.75">
      <c r="A87" s="1"/>
      <c r="B87"/>
    </row>
    <row r="88" spans="1:2" ht="15.75">
      <c r="A88" s="15"/>
      <c r="B88" s="14"/>
    </row>
    <row r="89" spans="1:2" ht="15.75">
      <c r="A89" s="1"/>
      <c r="B89"/>
    </row>
    <row r="90" spans="1:2" ht="15.75">
      <c r="A90" s="1"/>
      <c r="B90"/>
    </row>
    <row r="91" spans="1:2" ht="15.75">
      <c r="A91" s="1"/>
      <c r="B91"/>
    </row>
    <row r="92" spans="1:2" ht="15.75">
      <c r="A92" s="1"/>
      <c r="B92"/>
    </row>
    <row r="93" spans="1:2" ht="15.75">
      <c r="A93" s="1"/>
      <c r="B93"/>
    </row>
    <row r="94" spans="1:2" ht="15.75">
      <c r="A94" s="1"/>
      <c r="B94"/>
    </row>
    <row r="95" spans="1:2" ht="15.75">
      <c r="A95" s="1"/>
      <c r="B95"/>
    </row>
    <row r="96" spans="1:2" ht="15.75">
      <c r="A96" s="1"/>
      <c r="B96"/>
    </row>
    <row r="97" spans="1:2" ht="15.75">
      <c r="A97" s="1"/>
      <c r="B97"/>
    </row>
    <row r="98" spans="1:2" ht="15.75">
      <c r="A98" s="1"/>
      <c r="B98"/>
    </row>
    <row r="99" spans="1:2" ht="15.75">
      <c r="A99" s="1"/>
      <c r="B99"/>
    </row>
    <row r="100" spans="1:2" ht="15.75">
      <c r="A100" s="1"/>
      <c r="B100"/>
    </row>
    <row r="101" spans="1:2" ht="15.75">
      <c r="A101" s="1"/>
      <c r="B101"/>
    </row>
    <row r="102" spans="1:2" ht="15.75">
      <c r="A102" s="1"/>
      <c r="B102"/>
    </row>
    <row r="103" spans="1:2" ht="15.75">
      <c r="A103" s="1"/>
      <c r="B103"/>
    </row>
    <row r="104" spans="1:2" ht="15.75">
      <c r="A104" s="15"/>
      <c r="B104" s="14"/>
    </row>
    <row r="105" spans="1:2" ht="15.75">
      <c r="A105" s="1"/>
      <c r="B105"/>
    </row>
    <row r="106" spans="1:2" ht="15.75">
      <c r="A106" s="1"/>
      <c r="B106"/>
    </row>
    <row r="107" spans="1:2" ht="15.75">
      <c r="A107" s="15"/>
      <c r="B107" s="14"/>
    </row>
    <row r="108" spans="1:2" ht="15.75">
      <c r="A108" s="1"/>
      <c r="B108"/>
    </row>
    <row r="109" spans="1:2" ht="15.75">
      <c r="A109" s="1"/>
      <c r="B109"/>
    </row>
    <row r="110" spans="1:2" ht="15.75">
      <c r="A110" s="1"/>
      <c r="B110"/>
    </row>
    <row r="111" spans="1:2" ht="15.75">
      <c r="A111" s="15"/>
      <c r="B111" s="14"/>
    </row>
    <row r="112" spans="1:2" ht="15.75">
      <c r="A112" s="1"/>
      <c r="B112"/>
    </row>
    <row r="113" spans="1:2" ht="15.75">
      <c r="A113" s="1"/>
      <c r="B113"/>
    </row>
    <row r="114" spans="1:2" ht="15.75">
      <c r="A114" s="1"/>
      <c r="B114"/>
    </row>
    <row r="115" spans="1:2" ht="15.75">
      <c r="A115" s="15"/>
      <c r="B115" s="14"/>
    </row>
    <row r="116" spans="1:2" ht="15.75">
      <c r="A116" s="15"/>
      <c r="B116" s="14"/>
    </row>
    <row r="117" spans="1:2" ht="15.75">
      <c r="A117" s="15"/>
      <c r="B117" s="14"/>
    </row>
    <row r="118" spans="1:2" ht="15.75">
      <c r="A118" s="15"/>
      <c r="B118" s="14"/>
    </row>
    <row r="119" spans="1:2" ht="15.75">
      <c r="A119" s="1"/>
      <c r="B119"/>
    </row>
    <row r="120" spans="1:2" ht="15.75">
      <c r="A120" s="1"/>
      <c r="B120"/>
    </row>
    <row r="121" spans="1:2" ht="15.75">
      <c r="A121" s="1"/>
      <c r="B121"/>
    </row>
    <row r="122" spans="1:2" ht="15.75">
      <c r="A122" s="1"/>
      <c r="B122"/>
    </row>
    <row r="123" spans="1:2" ht="15.75">
      <c r="A123" s="1"/>
      <c r="B123"/>
    </row>
    <row r="124" spans="1:2" ht="15.75">
      <c r="A124" s="1"/>
      <c r="B124"/>
    </row>
    <row r="125" spans="1:2" ht="15.75">
      <c r="A125" s="1"/>
      <c r="B125"/>
    </row>
    <row r="126" spans="1:2" ht="15.75">
      <c r="A126" s="1"/>
      <c r="B126"/>
    </row>
    <row r="127" spans="1:2" ht="15.75">
      <c r="A127" s="1"/>
      <c r="B127"/>
    </row>
    <row r="128" spans="1:2" ht="15.75">
      <c r="A128" s="1"/>
      <c r="B128"/>
    </row>
    <row r="129" spans="1:2" ht="15.75">
      <c r="A129" s="1"/>
      <c r="B129"/>
    </row>
    <row r="130" spans="1:2" ht="15.75">
      <c r="A130" s="1"/>
      <c r="B130"/>
    </row>
    <row r="131" spans="1:2" ht="15.75">
      <c r="A131" s="1"/>
      <c r="B131"/>
    </row>
    <row r="132" spans="1:2" ht="15.75">
      <c r="A132" s="15"/>
      <c r="B132" s="14"/>
    </row>
    <row r="133" spans="1:2" ht="15.75">
      <c r="A133" s="1"/>
      <c r="B133"/>
    </row>
    <row r="134" spans="1:2" ht="15.75">
      <c r="A134" s="1"/>
      <c r="B134"/>
    </row>
    <row r="135" spans="1:2" ht="15.75">
      <c r="A135" s="1"/>
      <c r="B135"/>
    </row>
    <row r="136" spans="1:2" ht="15.75">
      <c r="A136" s="1"/>
      <c r="B136"/>
    </row>
    <row r="137" ht="15.75">
      <c r="A137" s="1"/>
    </row>
  </sheetData>
  <sheetProtection/>
  <mergeCells count="29">
    <mergeCell ref="M10:M11"/>
    <mergeCell ref="F10:F11"/>
    <mergeCell ref="R8:R9"/>
    <mergeCell ref="S8:S9"/>
    <mergeCell ref="T8:T9"/>
    <mergeCell ref="R10:R11"/>
    <mergeCell ref="S10:S11"/>
    <mergeCell ref="T10:T11"/>
    <mergeCell ref="Q10:Q11"/>
    <mergeCell ref="N10:N11"/>
    <mergeCell ref="P10:P11"/>
    <mergeCell ref="C10:C11"/>
    <mergeCell ref="M2:Q2"/>
    <mergeCell ref="O8:Q9"/>
    <mergeCell ref="C8:E9"/>
    <mergeCell ref="F8:H9"/>
    <mergeCell ref="I8:K9"/>
    <mergeCell ref="I10:I11"/>
    <mergeCell ref="J10:J11"/>
    <mergeCell ref="L10:L11"/>
    <mergeCell ref="O10:O11"/>
    <mergeCell ref="A8:A11"/>
    <mergeCell ref="B8:B11"/>
    <mergeCell ref="E10:E11"/>
    <mergeCell ref="H10:H11"/>
    <mergeCell ref="K10:K11"/>
    <mergeCell ref="D10:D11"/>
    <mergeCell ref="G10:G11"/>
    <mergeCell ref="L8:N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137" customWidth="1"/>
    <col min="2" max="2" width="45.00390625" style="0" customWidth="1"/>
    <col min="4" max="4" width="10.421875" style="0" customWidth="1"/>
    <col min="7" max="7" width="10.8515625" style="0" customWidth="1"/>
    <col min="10" max="10" width="11.421875" style="0" customWidth="1"/>
    <col min="13" max="13" width="11.140625" style="0" customWidth="1"/>
    <col min="14" max="14" width="9.7109375" style="0" customWidth="1"/>
    <col min="16" max="16" width="11.28125" style="0" customWidth="1"/>
    <col min="17" max="17" width="10.140625" style="0" customWidth="1"/>
    <col min="18" max="20" width="0" style="0" hidden="1" customWidth="1"/>
  </cols>
  <sheetData>
    <row r="1" spans="1:17" ht="15.75">
      <c r="A1" s="12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31</v>
      </c>
      <c r="N1" s="3"/>
      <c r="O1" s="3"/>
      <c r="P1" s="3"/>
      <c r="Q1" s="3"/>
    </row>
    <row r="2" spans="1:17" ht="15.75">
      <c r="A2" s="1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7" t="s">
        <v>90</v>
      </c>
      <c r="N2" s="167"/>
      <c r="O2" s="167"/>
      <c r="P2" s="167"/>
      <c r="Q2" s="167"/>
    </row>
    <row r="3" spans="1:17" ht="15.75">
      <c r="A3" s="1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93</v>
      </c>
      <c r="N3" s="8"/>
      <c r="O3" s="3"/>
      <c r="P3" s="3"/>
      <c r="Q3" s="3"/>
    </row>
    <row r="4" spans="1:17" ht="15.75">
      <c r="A4" s="13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131"/>
      <c r="B5" s="3"/>
      <c r="C5" s="7" t="s">
        <v>124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128"/>
      <c r="B6" s="3"/>
      <c r="C6" s="12"/>
      <c r="D6" s="12"/>
      <c r="E6" s="12"/>
      <c r="F6" s="12"/>
      <c r="G6" s="1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28"/>
      <c r="B7" s="149" t="s">
        <v>91</v>
      </c>
      <c r="C7" s="12"/>
      <c r="D7" s="12"/>
      <c r="E7" s="12"/>
      <c r="F7" s="12"/>
      <c r="G7" s="12"/>
      <c r="H7" s="3"/>
      <c r="I7" s="3" t="s">
        <v>1</v>
      </c>
      <c r="J7" s="34"/>
      <c r="K7" s="43">
        <v>1.12</v>
      </c>
      <c r="L7" s="34"/>
      <c r="M7" s="3"/>
      <c r="N7" s="34">
        <v>1.081</v>
      </c>
      <c r="O7" s="34"/>
      <c r="P7" s="3"/>
      <c r="Q7" s="34">
        <v>1.055</v>
      </c>
    </row>
    <row r="8" spans="1:20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ht="12.75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ht="117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4.25">
      <c r="A12" s="132" t="s">
        <v>76</v>
      </c>
      <c r="B12" s="96" t="s">
        <v>70</v>
      </c>
      <c r="C12" s="122">
        <f aca="true" t="shared" si="0" ref="C12:Q12">SUM(C14+C49)</f>
        <v>1471.866</v>
      </c>
      <c r="D12" s="122">
        <f t="shared" si="0"/>
        <v>0</v>
      </c>
      <c r="E12" s="122">
        <f t="shared" si="0"/>
        <v>1471.866</v>
      </c>
      <c r="F12" s="122">
        <f t="shared" si="0"/>
        <v>1961.28</v>
      </c>
      <c r="G12" s="122">
        <f t="shared" si="0"/>
        <v>0</v>
      </c>
      <c r="H12" s="122">
        <f t="shared" si="0"/>
        <v>1961.28</v>
      </c>
      <c r="I12" s="116">
        <f t="shared" si="0"/>
        <v>2306.575</v>
      </c>
      <c r="J12" s="116">
        <f t="shared" si="0"/>
        <v>0</v>
      </c>
      <c r="K12" s="116">
        <f t="shared" si="0"/>
        <v>2306.575</v>
      </c>
      <c r="L12" s="116">
        <f t="shared" si="0"/>
        <v>2589.304</v>
      </c>
      <c r="M12" s="116">
        <f t="shared" si="0"/>
        <v>0</v>
      </c>
      <c r="N12" s="116">
        <f t="shared" si="0"/>
        <v>2589.304</v>
      </c>
      <c r="O12" s="116">
        <f t="shared" si="0"/>
        <v>2804.674</v>
      </c>
      <c r="P12" s="116">
        <f t="shared" si="0"/>
        <v>0</v>
      </c>
      <c r="Q12" s="116">
        <f t="shared" si="0"/>
        <v>2804.674</v>
      </c>
      <c r="R12" s="102">
        <f>SUM(R14+R49)</f>
        <v>247.037</v>
      </c>
      <c r="S12" s="22">
        <f>SUM(S14+S49)</f>
        <v>267.04699700000003</v>
      </c>
      <c r="T12" s="22">
        <f>SUM(T14+T49)</f>
        <v>281.734581835</v>
      </c>
    </row>
    <row r="13" spans="1:20" ht="15.75">
      <c r="A13" s="133"/>
      <c r="B13" s="97" t="s">
        <v>0</v>
      </c>
      <c r="C13" s="125"/>
      <c r="D13" s="109"/>
      <c r="E13" s="125"/>
      <c r="F13" s="125"/>
      <c r="G13" s="125"/>
      <c r="H13" s="125"/>
      <c r="I13" s="127"/>
      <c r="J13" s="127"/>
      <c r="K13" s="127"/>
      <c r="L13" s="127"/>
      <c r="M13" s="110"/>
      <c r="N13" s="127"/>
      <c r="O13" s="127"/>
      <c r="P13" s="127"/>
      <c r="Q13" s="126"/>
      <c r="R13" s="103"/>
      <c r="S13" s="25"/>
      <c r="T13" s="25"/>
    </row>
    <row r="14" spans="1:20" ht="14.25">
      <c r="A14" s="134">
        <v>2000</v>
      </c>
      <c r="B14" s="98" t="s">
        <v>5</v>
      </c>
      <c r="C14" s="122">
        <f aca="true" t="shared" si="1" ref="C14:Q14">SUM(C15+C20+C36+C39+C43+C47+C48)</f>
        <v>1471.866</v>
      </c>
      <c r="D14" s="122">
        <f t="shared" si="1"/>
        <v>0</v>
      </c>
      <c r="E14" s="122">
        <f t="shared" si="1"/>
        <v>1471.866</v>
      </c>
      <c r="F14" s="122">
        <f t="shared" si="1"/>
        <v>1961.28</v>
      </c>
      <c r="G14" s="122">
        <f t="shared" si="1"/>
        <v>0</v>
      </c>
      <c r="H14" s="122">
        <f t="shared" si="1"/>
        <v>1961.28</v>
      </c>
      <c r="I14" s="116">
        <f t="shared" si="1"/>
        <v>2306.575</v>
      </c>
      <c r="J14" s="116">
        <f t="shared" si="1"/>
        <v>0</v>
      </c>
      <c r="K14" s="116">
        <f t="shared" si="1"/>
        <v>2306.575</v>
      </c>
      <c r="L14" s="116">
        <f t="shared" si="1"/>
        <v>2589.304</v>
      </c>
      <c r="M14" s="116">
        <f t="shared" si="1"/>
        <v>0</v>
      </c>
      <c r="N14" s="116">
        <f t="shared" si="1"/>
        <v>2589.304</v>
      </c>
      <c r="O14" s="116">
        <f t="shared" si="1"/>
        <v>2804.674</v>
      </c>
      <c r="P14" s="116">
        <f t="shared" si="1"/>
        <v>0</v>
      </c>
      <c r="Q14" s="116">
        <f t="shared" si="1"/>
        <v>2804.674</v>
      </c>
      <c r="R14" s="104">
        <f>SUM(R15+R20+R36+R39+R43+R47+R48)</f>
        <v>247.037</v>
      </c>
      <c r="S14" s="26">
        <f>SUM(S15+S20+S36+S39+S43+S47+S48)</f>
        <v>267.04699700000003</v>
      </c>
      <c r="T14" s="26">
        <f>SUM(T15+T20+T36+T39+T43+T47+T48)</f>
        <v>281.734581835</v>
      </c>
    </row>
    <row r="15" spans="1:20" ht="14.25">
      <c r="A15" s="134">
        <v>2100</v>
      </c>
      <c r="B15" s="98" t="s">
        <v>33</v>
      </c>
      <c r="C15" s="122">
        <f aca="true" t="shared" si="2" ref="C15:Q15">SUM(C16+C19)</f>
        <v>1086.9099999999999</v>
      </c>
      <c r="D15" s="122">
        <f t="shared" si="2"/>
        <v>0</v>
      </c>
      <c r="E15" s="122">
        <f t="shared" si="2"/>
        <v>1086.9099999999999</v>
      </c>
      <c r="F15" s="122">
        <f t="shared" si="2"/>
        <v>1235.051</v>
      </c>
      <c r="G15" s="122">
        <f t="shared" si="2"/>
        <v>0</v>
      </c>
      <c r="H15" s="122">
        <f t="shared" si="2"/>
        <v>1235.051</v>
      </c>
      <c r="I15" s="116">
        <f t="shared" si="2"/>
        <v>1546.986</v>
      </c>
      <c r="J15" s="116">
        <f t="shared" si="2"/>
        <v>0</v>
      </c>
      <c r="K15" s="116">
        <f t="shared" si="2"/>
        <v>1546.986</v>
      </c>
      <c r="L15" s="116">
        <f t="shared" si="2"/>
        <v>1775.437</v>
      </c>
      <c r="M15" s="116">
        <f t="shared" si="2"/>
        <v>0</v>
      </c>
      <c r="N15" s="116">
        <f t="shared" si="2"/>
        <v>1775.437</v>
      </c>
      <c r="O15" s="116">
        <f t="shared" si="2"/>
        <v>1945.623</v>
      </c>
      <c r="P15" s="116">
        <f t="shared" si="2"/>
        <v>0</v>
      </c>
      <c r="Q15" s="116">
        <f t="shared" si="2"/>
        <v>1945.623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ht="15">
      <c r="A16" s="135">
        <v>2110</v>
      </c>
      <c r="B16" s="99" t="s">
        <v>34</v>
      </c>
      <c r="C16" s="123">
        <f aca="true" t="shared" si="3" ref="C16:Q16">SUM(C17+C18)</f>
        <v>788.915</v>
      </c>
      <c r="D16" s="123">
        <f t="shared" si="3"/>
        <v>0</v>
      </c>
      <c r="E16" s="123">
        <f t="shared" si="3"/>
        <v>788.915</v>
      </c>
      <c r="F16" s="123">
        <f>SUM(F17+F18)</f>
        <v>906.126</v>
      </c>
      <c r="G16" s="123">
        <f t="shared" si="3"/>
        <v>0</v>
      </c>
      <c r="H16" s="123">
        <f t="shared" si="3"/>
        <v>906.126</v>
      </c>
      <c r="I16" s="124">
        <f t="shared" si="3"/>
        <v>1134.986</v>
      </c>
      <c r="J16" s="124">
        <f t="shared" si="3"/>
        <v>0</v>
      </c>
      <c r="K16" s="124">
        <f t="shared" si="3"/>
        <v>1134.986</v>
      </c>
      <c r="L16" s="124">
        <f t="shared" si="3"/>
        <v>1302.595</v>
      </c>
      <c r="M16" s="124">
        <f t="shared" si="3"/>
        <v>0</v>
      </c>
      <c r="N16" s="124">
        <f t="shared" si="3"/>
        <v>1302.595</v>
      </c>
      <c r="O16" s="124">
        <f t="shared" si="3"/>
        <v>1427.456</v>
      </c>
      <c r="P16" s="124">
        <f t="shared" si="3"/>
        <v>0</v>
      </c>
      <c r="Q16" s="124">
        <f t="shared" si="3"/>
        <v>1427.456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">
      <c r="A17" s="135">
        <v>2111</v>
      </c>
      <c r="B17" s="99" t="s">
        <v>6</v>
      </c>
      <c r="C17" s="123">
        <v>788.915</v>
      </c>
      <c r="D17" s="123"/>
      <c r="E17" s="123">
        <f>SUM(C17+D17)</f>
        <v>788.915</v>
      </c>
      <c r="F17" s="123">
        <v>906.126</v>
      </c>
      <c r="G17" s="123"/>
      <c r="H17" s="123">
        <f>SUM(F17+G17)</f>
        <v>906.126</v>
      </c>
      <c r="I17" s="124">
        <v>1134.986</v>
      </c>
      <c r="J17" s="124"/>
      <c r="K17" s="124">
        <f>SUM(I17+J17)</f>
        <v>1134.986</v>
      </c>
      <c r="L17" s="124">
        <v>1302.595</v>
      </c>
      <c r="M17" s="124">
        <f>J17*108.1%</f>
        <v>0</v>
      </c>
      <c r="N17" s="124">
        <f>SUM(L17+M17)</f>
        <v>1302.595</v>
      </c>
      <c r="O17" s="124">
        <v>1427.456</v>
      </c>
      <c r="P17" s="124">
        <f>M17*105.5%</f>
        <v>0</v>
      </c>
      <c r="Q17" s="124">
        <f>SUM(O17+P17)</f>
        <v>1427.456</v>
      </c>
      <c r="R17" s="103"/>
      <c r="S17" s="25">
        <f>R17*108.1%</f>
        <v>0</v>
      </c>
      <c r="T17" s="25">
        <f>S17*105.5%</f>
        <v>0</v>
      </c>
    </row>
    <row r="18" spans="1:20" ht="15">
      <c r="A18" s="135">
        <v>2112</v>
      </c>
      <c r="B18" s="99" t="s">
        <v>35</v>
      </c>
      <c r="C18" s="123"/>
      <c r="D18" s="123"/>
      <c r="E18" s="123">
        <f>SUM(C18+D18)</f>
        <v>0</v>
      </c>
      <c r="F18" s="123"/>
      <c r="G18" s="123"/>
      <c r="H18" s="123">
        <f>SUM(F18+G18)</f>
        <v>0</v>
      </c>
      <c r="I18" s="124"/>
      <c r="J18" s="124"/>
      <c r="K18" s="124">
        <f>SUM(I18+J18)</f>
        <v>0</v>
      </c>
      <c r="L18" s="124"/>
      <c r="M18" s="124"/>
      <c r="N18" s="124">
        <f>SUM(L18+M18)</f>
        <v>0</v>
      </c>
      <c r="O18" s="124"/>
      <c r="P18" s="124"/>
      <c r="Q18" s="124">
        <f>SUM(O18+P18)</f>
        <v>0</v>
      </c>
      <c r="R18" s="105"/>
      <c r="S18" s="81"/>
      <c r="T18" s="81"/>
    </row>
    <row r="19" spans="1:20" ht="15">
      <c r="A19" s="135">
        <v>2120</v>
      </c>
      <c r="B19" s="99" t="s">
        <v>36</v>
      </c>
      <c r="C19" s="123">
        <v>297.995</v>
      </c>
      <c r="D19" s="123"/>
      <c r="E19" s="123">
        <f>SUM(C19+D19)</f>
        <v>297.995</v>
      </c>
      <c r="F19" s="123">
        <v>328.925</v>
      </c>
      <c r="G19" s="123"/>
      <c r="H19" s="123">
        <f>SUM(F19+G19)</f>
        <v>328.925</v>
      </c>
      <c r="I19" s="124">
        <v>412</v>
      </c>
      <c r="J19" s="124"/>
      <c r="K19" s="124">
        <f>SUM(I19+J19)</f>
        <v>412</v>
      </c>
      <c r="L19" s="124">
        <v>472.842</v>
      </c>
      <c r="M19" s="124">
        <f>J19*108.1%</f>
        <v>0</v>
      </c>
      <c r="N19" s="124">
        <f>SUM(L19+M19)</f>
        <v>472.842</v>
      </c>
      <c r="O19" s="124">
        <v>518.167</v>
      </c>
      <c r="P19" s="124">
        <f>M19*105.5%</f>
        <v>0</v>
      </c>
      <c r="Q19" s="124">
        <f>SUM(O19+P19)</f>
        <v>518.167</v>
      </c>
      <c r="R19" s="105"/>
      <c r="S19" s="25">
        <f>R19*108.1%</f>
        <v>0</v>
      </c>
      <c r="T19" s="25">
        <f>S19*105.5%</f>
        <v>0</v>
      </c>
    </row>
    <row r="20" spans="1:20" ht="14.25">
      <c r="A20" s="134">
        <v>2200</v>
      </c>
      <c r="B20" s="98" t="s">
        <v>37</v>
      </c>
      <c r="C20" s="122">
        <f>SUM(C21+C22+C23+C24+C25+C26+C27+C33)</f>
        <v>384.956</v>
      </c>
      <c r="D20" s="122">
        <f aca="true" t="shared" si="4" ref="D20:Q20">SUM(D21+D22+D23+D24+D25+D26+D27+D33)</f>
        <v>0</v>
      </c>
      <c r="E20" s="122">
        <f t="shared" si="4"/>
        <v>384.956</v>
      </c>
      <c r="F20" s="122">
        <f t="shared" si="4"/>
        <v>726.229</v>
      </c>
      <c r="G20" s="122">
        <f t="shared" si="4"/>
        <v>0</v>
      </c>
      <c r="H20" s="122">
        <f t="shared" si="4"/>
        <v>726.229</v>
      </c>
      <c r="I20" s="116">
        <f>SUM(I21+I22+I23+I24+I25+I26+I27+I33)</f>
        <v>759.5889999999999</v>
      </c>
      <c r="J20" s="116">
        <f t="shared" si="4"/>
        <v>0</v>
      </c>
      <c r="K20" s="116">
        <f t="shared" si="4"/>
        <v>759.5889999999999</v>
      </c>
      <c r="L20" s="116">
        <f t="shared" si="4"/>
        <v>813.867</v>
      </c>
      <c r="M20" s="116">
        <f t="shared" si="4"/>
        <v>0</v>
      </c>
      <c r="N20" s="116">
        <f t="shared" si="4"/>
        <v>813.867</v>
      </c>
      <c r="O20" s="116">
        <f t="shared" si="4"/>
        <v>859.0509999999999</v>
      </c>
      <c r="P20" s="116">
        <f t="shared" si="4"/>
        <v>0</v>
      </c>
      <c r="Q20" s="116">
        <f t="shared" si="4"/>
        <v>859.0509999999999</v>
      </c>
      <c r="R20" s="106">
        <f>SUM(R21+R22+R23+R24+R25+R26+R27+R33)</f>
        <v>247.037</v>
      </c>
      <c r="S20" s="23">
        <f>SUM(S21+S22+S23+S24+S25+S26+S27+S33)</f>
        <v>267.04699700000003</v>
      </c>
      <c r="T20" s="23">
        <f>SUM(T21+T22+T23+T24+T25+T26+T27+T33)</f>
        <v>281.734581835</v>
      </c>
    </row>
    <row r="21" spans="1:20" ht="15">
      <c r="A21" s="135">
        <v>2210</v>
      </c>
      <c r="B21" s="99" t="s">
        <v>38</v>
      </c>
      <c r="C21" s="123">
        <v>0</v>
      </c>
      <c r="D21" s="123">
        <v>0</v>
      </c>
      <c r="E21" s="123">
        <f aca="true" t="shared" si="5" ref="E21:E32">SUM(C21+D21)</f>
        <v>0</v>
      </c>
      <c r="F21" s="123">
        <v>0.5</v>
      </c>
      <c r="G21" s="123">
        <v>0</v>
      </c>
      <c r="H21" s="123">
        <f aca="true" t="shared" si="6" ref="H21:H32">SUM(F21+G21)</f>
        <v>0.5</v>
      </c>
      <c r="I21" s="124">
        <v>133.498</v>
      </c>
      <c r="J21" s="124">
        <v>0</v>
      </c>
      <c r="K21" s="124">
        <f aca="true" t="shared" si="7" ref="K21:K32">SUM(I21+J21)</f>
        <v>133.498</v>
      </c>
      <c r="L21" s="124">
        <v>144.311</v>
      </c>
      <c r="M21" s="124">
        <f aca="true" t="shared" si="8" ref="L21:M48">J21*108.1%</f>
        <v>0</v>
      </c>
      <c r="N21" s="124">
        <f aca="true" t="shared" si="9" ref="N21:N26">SUM(L21+M21)</f>
        <v>144.311</v>
      </c>
      <c r="O21" s="124">
        <v>152.248</v>
      </c>
      <c r="P21" s="124">
        <f aca="true" t="shared" si="10" ref="O21:P48">M21*105.5%</f>
        <v>0</v>
      </c>
      <c r="Q21" s="124">
        <f aca="true" t="shared" si="11" ref="Q21:Q32">SUM(O21+P21)</f>
        <v>152.248</v>
      </c>
      <c r="R21" s="103">
        <v>1</v>
      </c>
      <c r="S21" s="25">
        <f aca="true" t="shared" si="12" ref="S21:S48">R21*108.1%</f>
        <v>1.081</v>
      </c>
      <c r="T21" s="25">
        <f aca="true" t="shared" si="13" ref="T21:T48">S21*105.5%</f>
        <v>1.140455</v>
      </c>
    </row>
    <row r="22" spans="1:20" ht="15">
      <c r="A22" s="135">
        <v>2220</v>
      </c>
      <c r="B22" s="99" t="s">
        <v>39</v>
      </c>
      <c r="C22" s="123">
        <v>0.25</v>
      </c>
      <c r="D22" s="123">
        <v>0</v>
      </c>
      <c r="E22" s="123">
        <f t="shared" si="5"/>
        <v>0.25</v>
      </c>
      <c r="F22" s="123">
        <v>0.13</v>
      </c>
      <c r="G22" s="123"/>
      <c r="H22" s="123">
        <f t="shared" si="6"/>
        <v>0.13</v>
      </c>
      <c r="I22" s="124">
        <v>0.145</v>
      </c>
      <c r="J22" s="124"/>
      <c r="K22" s="124">
        <f t="shared" si="7"/>
        <v>0.145</v>
      </c>
      <c r="L22" s="124">
        <v>0.157</v>
      </c>
      <c r="M22" s="124">
        <f t="shared" si="8"/>
        <v>0</v>
      </c>
      <c r="N22" s="124">
        <f t="shared" si="9"/>
        <v>0.157</v>
      </c>
      <c r="O22" s="124">
        <v>0.166</v>
      </c>
      <c r="P22" s="124">
        <f t="shared" si="10"/>
        <v>0</v>
      </c>
      <c r="Q22" s="124">
        <f t="shared" si="11"/>
        <v>0.166</v>
      </c>
      <c r="R22" s="103"/>
      <c r="S22" s="25">
        <f t="shared" si="12"/>
        <v>0</v>
      </c>
      <c r="T22" s="25">
        <f t="shared" si="13"/>
        <v>0</v>
      </c>
    </row>
    <row r="23" spans="1:20" ht="15">
      <c r="A23" s="135">
        <v>2230</v>
      </c>
      <c r="B23" s="99" t="s">
        <v>7</v>
      </c>
      <c r="C23" s="123">
        <v>122.008</v>
      </c>
      <c r="D23" s="123">
        <v>0</v>
      </c>
      <c r="E23" s="123">
        <f t="shared" si="5"/>
        <v>122.008</v>
      </c>
      <c r="F23" s="123">
        <v>250.828</v>
      </c>
      <c r="G23" s="123">
        <v>0</v>
      </c>
      <c r="H23" s="123">
        <f t="shared" si="6"/>
        <v>250.828</v>
      </c>
      <c r="I23" s="124">
        <v>285.429</v>
      </c>
      <c r="J23" s="124">
        <v>0</v>
      </c>
      <c r="K23" s="124">
        <f t="shared" si="7"/>
        <v>285.429</v>
      </c>
      <c r="L23" s="124">
        <v>308.549</v>
      </c>
      <c r="M23" s="124">
        <f t="shared" si="8"/>
        <v>0</v>
      </c>
      <c r="N23" s="124">
        <f t="shared" si="9"/>
        <v>308.549</v>
      </c>
      <c r="O23" s="124">
        <v>325.519</v>
      </c>
      <c r="P23" s="124">
        <f t="shared" si="10"/>
        <v>0</v>
      </c>
      <c r="Q23" s="124">
        <f t="shared" si="11"/>
        <v>325.519</v>
      </c>
      <c r="R23" s="114">
        <v>245.537</v>
      </c>
      <c r="S23" s="25">
        <f t="shared" si="12"/>
        <v>265.425497</v>
      </c>
      <c r="T23" s="25">
        <f t="shared" si="13"/>
        <v>280.023899335</v>
      </c>
    </row>
    <row r="24" spans="1:20" ht="15">
      <c r="A24" s="135">
        <v>2240</v>
      </c>
      <c r="B24" s="99" t="s">
        <v>8</v>
      </c>
      <c r="C24" s="123">
        <v>32.737</v>
      </c>
      <c r="D24" s="123">
        <v>0</v>
      </c>
      <c r="E24" s="123">
        <f t="shared" si="5"/>
        <v>32.737</v>
      </c>
      <c r="F24" s="123">
        <f>127.839-0.647</f>
        <v>127.192</v>
      </c>
      <c r="G24" s="123">
        <v>0</v>
      </c>
      <c r="H24" s="123">
        <f t="shared" si="6"/>
        <v>127.192</v>
      </c>
      <c r="I24" s="124">
        <v>9.517</v>
      </c>
      <c r="J24" s="124"/>
      <c r="K24" s="124">
        <f t="shared" si="7"/>
        <v>9.517</v>
      </c>
      <c r="L24" s="124">
        <v>10.288</v>
      </c>
      <c r="M24" s="124">
        <f t="shared" si="8"/>
        <v>0</v>
      </c>
      <c r="N24" s="124">
        <f t="shared" si="9"/>
        <v>10.288</v>
      </c>
      <c r="O24" s="124">
        <v>10.854</v>
      </c>
      <c r="P24" s="124">
        <f t="shared" si="10"/>
        <v>0</v>
      </c>
      <c r="Q24" s="124">
        <f t="shared" si="11"/>
        <v>10.854</v>
      </c>
      <c r="R24" s="103"/>
      <c r="S24" s="25">
        <f t="shared" si="12"/>
        <v>0</v>
      </c>
      <c r="T24" s="25">
        <f t="shared" si="13"/>
        <v>0</v>
      </c>
    </row>
    <row r="25" spans="1:20" ht="15">
      <c r="A25" s="135">
        <v>2250</v>
      </c>
      <c r="B25" s="99" t="s">
        <v>10</v>
      </c>
      <c r="C25" s="123"/>
      <c r="D25" s="123"/>
      <c r="E25" s="123">
        <f t="shared" si="5"/>
        <v>0</v>
      </c>
      <c r="F25" s="123"/>
      <c r="G25" s="123"/>
      <c r="H25" s="123">
        <f t="shared" si="6"/>
        <v>0</v>
      </c>
      <c r="I25" s="124"/>
      <c r="J25" s="124"/>
      <c r="K25" s="124">
        <f t="shared" si="7"/>
        <v>0</v>
      </c>
      <c r="L25" s="124">
        <f t="shared" si="8"/>
        <v>0</v>
      </c>
      <c r="M25" s="124">
        <f t="shared" si="8"/>
        <v>0</v>
      </c>
      <c r="N25" s="124">
        <f t="shared" si="9"/>
        <v>0</v>
      </c>
      <c r="O25" s="124">
        <f t="shared" si="10"/>
        <v>0</v>
      </c>
      <c r="P25" s="124">
        <f t="shared" si="10"/>
        <v>0</v>
      </c>
      <c r="Q25" s="124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ht="15">
      <c r="A26" s="135">
        <v>2260</v>
      </c>
      <c r="B26" s="99" t="s">
        <v>40</v>
      </c>
      <c r="C26" s="123"/>
      <c r="D26" s="123"/>
      <c r="E26" s="123">
        <f t="shared" si="5"/>
        <v>0</v>
      </c>
      <c r="F26" s="123"/>
      <c r="G26" s="123"/>
      <c r="H26" s="123">
        <f t="shared" si="6"/>
        <v>0</v>
      </c>
      <c r="I26" s="124"/>
      <c r="J26" s="124"/>
      <c r="K26" s="124">
        <f t="shared" si="7"/>
        <v>0</v>
      </c>
      <c r="L26" s="124">
        <f t="shared" si="8"/>
        <v>0</v>
      </c>
      <c r="M26" s="124">
        <f t="shared" si="8"/>
        <v>0</v>
      </c>
      <c r="N26" s="124">
        <f t="shared" si="9"/>
        <v>0</v>
      </c>
      <c r="O26" s="124">
        <f t="shared" si="10"/>
        <v>0</v>
      </c>
      <c r="P26" s="124">
        <f t="shared" si="10"/>
        <v>0</v>
      </c>
      <c r="Q26" s="124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">
      <c r="A27" s="135">
        <v>2270</v>
      </c>
      <c r="B27" s="99" t="s">
        <v>11</v>
      </c>
      <c r="C27" s="123">
        <f>SUM(C28+C29+C30+C31+C32)</f>
        <v>229.96099999999998</v>
      </c>
      <c r="D27" s="123">
        <f>SUM(D28+D29+D30+D31+D32)</f>
        <v>0</v>
      </c>
      <c r="E27" s="123">
        <f>SUM(E28+E29+E30+E31+E32)</f>
        <v>229.96099999999998</v>
      </c>
      <c r="F27" s="123">
        <f aca="true" t="shared" si="14" ref="F27:T27">SUM(F28+F29+F30+F31+F32)</f>
        <v>347.579</v>
      </c>
      <c r="G27" s="123">
        <f t="shared" si="14"/>
        <v>0</v>
      </c>
      <c r="H27" s="123">
        <f t="shared" si="14"/>
        <v>347.579</v>
      </c>
      <c r="I27" s="124">
        <f t="shared" si="14"/>
        <v>331</v>
      </c>
      <c r="J27" s="124">
        <f t="shared" si="14"/>
        <v>0</v>
      </c>
      <c r="K27" s="124">
        <f t="shared" si="14"/>
        <v>331</v>
      </c>
      <c r="L27" s="124">
        <f t="shared" si="14"/>
        <v>350.562</v>
      </c>
      <c r="M27" s="124">
        <f t="shared" si="14"/>
        <v>0</v>
      </c>
      <c r="N27" s="124">
        <f t="shared" si="14"/>
        <v>350.562</v>
      </c>
      <c r="O27" s="124">
        <f t="shared" si="14"/>
        <v>370.264</v>
      </c>
      <c r="P27" s="124">
        <f t="shared" si="14"/>
        <v>0</v>
      </c>
      <c r="Q27" s="124">
        <f t="shared" si="14"/>
        <v>370.264</v>
      </c>
      <c r="R27" s="107">
        <f t="shared" si="14"/>
        <v>0.5</v>
      </c>
      <c r="S27" s="24">
        <f t="shared" si="14"/>
        <v>0.5405</v>
      </c>
      <c r="T27" s="24">
        <f t="shared" si="14"/>
        <v>0.5702275</v>
      </c>
    </row>
    <row r="28" spans="1:20" ht="15">
      <c r="A28" s="135">
        <v>2271</v>
      </c>
      <c r="B28" s="99" t="s">
        <v>12</v>
      </c>
      <c r="C28" s="123">
        <v>184.922</v>
      </c>
      <c r="D28" s="123"/>
      <c r="E28" s="123">
        <f t="shared" si="5"/>
        <v>184.922</v>
      </c>
      <c r="F28" s="123">
        <v>281.338</v>
      </c>
      <c r="G28" s="123"/>
      <c r="H28" s="123">
        <f t="shared" si="6"/>
        <v>281.338</v>
      </c>
      <c r="I28" s="124">
        <v>247.371</v>
      </c>
      <c r="J28" s="124"/>
      <c r="K28" s="124">
        <f t="shared" si="7"/>
        <v>247.371</v>
      </c>
      <c r="L28" s="124">
        <v>261.991</v>
      </c>
      <c r="M28" s="124">
        <f t="shared" si="8"/>
        <v>0</v>
      </c>
      <c r="N28" s="124">
        <f>SUM(L28+M28)</f>
        <v>261.991</v>
      </c>
      <c r="O28" s="124">
        <v>276.715</v>
      </c>
      <c r="P28" s="124">
        <f t="shared" si="10"/>
        <v>0</v>
      </c>
      <c r="Q28" s="124">
        <f t="shared" si="11"/>
        <v>276.715</v>
      </c>
      <c r="R28" s="103"/>
      <c r="S28" s="25">
        <f t="shared" si="12"/>
        <v>0</v>
      </c>
      <c r="T28" s="25">
        <f t="shared" si="13"/>
        <v>0</v>
      </c>
    </row>
    <row r="29" spans="1:20" ht="15">
      <c r="A29" s="135">
        <v>2272</v>
      </c>
      <c r="B29" s="99" t="s">
        <v>41</v>
      </c>
      <c r="C29" s="123">
        <v>6.874</v>
      </c>
      <c r="D29" s="123"/>
      <c r="E29" s="123">
        <f t="shared" si="5"/>
        <v>6.874</v>
      </c>
      <c r="F29" s="123">
        <v>9.358</v>
      </c>
      <c r="G29" s="123"/>
      <c r="H29" s="123">
        <f t="shared" si="6"/>
        <v>9.358</v>
      </c>
      <c r="I29" s="124">
        <v>7.991</v>
      </c>
      <c r="J29" s="124"/>
      <c r="K29" s="124">
        <f t="shared" si="7"/>
        <v>7.991</v>
      </c>
      <c r="L29" s="124">
        <v>8.463</v>
      </c>
      <c r="M29" s="124">
        <f t="shared" si="8"/>
        <v>0</v>
      </c>
      <c r="N29" s="124">
        <f>SUM(L29+M29)</f>
        <v>8.463</v>
      </c>
      <c r="O29" s="124">
        <v>8.939</v>
      </c>
      <c r="P29" s="124">
        <f t="shared" si="10"/>
        <v>0</v>
      </c>
      <c r="Q29" s="124">
        <f t="shared" si="11"/>
        <v>8.939</v>
      </c>
      <c r="R29" s="103"/>
      <c r="S29" s="25">
        <f t="shared" si="12"/>
        <v>0</v>
      </c>
      <c r="T29" s="25">
        <f t="shared" si="13"/>
        <v>0</v>
      </c>
    </row>
    <row r="30" spans="1:20" ht="15">
      <c r="A30" s="135">
        <v>2273</v>
      </c>
      <c r="B30" s="99" t="s">
        <v>13</v>
      </c>
      <c r="C30" s="123">
        <v>38.165</v>
      </c>
      <c r="D30" s="123">
        <v>0</v>
      </c>
      <c r="E30" s="123">
        <f t="shared" si="5"/>
        <v>38.165</v>
      </c>
      <c r="F30" s="123">
        <v>56.883</v>
      </c>
      <c r="G30" s="123"/>
      <c r="H30" s="123">
        <f t="shared" si="6"/>
        <v>56.883</v>
      </c>
      <c r="I30" s="124">
        <v>75.638</v>
      </c>
      <c r="J30" s="124"/>
      <c r="K30" s="124">
        <f t="shared" si="7"/>
        <v>75.638</v>
      </c>
      <c r="L30" s="124">
        <v>80.108</v>
      </c>
      <c r="M30" s="124">
        <f t="shared" si="8"/>
        <v>0</v>
      </c>
      <c r="N30" s="124">
        <f>SUM(L30+M30)</f>
        <v>80.108</v>
      </c>
      <c r="O30" s="124">
        <v>84.61</v>
      </c>
      <c r="P30" s="124">
        <f t="shared" si="10"/>
        <v>0</v>
      </c>
      <c r="Q30" s="124">
        <f t="shared" si="11"/>
        <v>84.61</v>
      </c>
      <c r="R30" s="103">
        <v>0.5</v>
      </c>
      <c r="S30" s="25">
        <f t="shared" si="12"/>
        <v>0.5405</v>
      </c>
      <c r="T30" s="25">
        <f t="shared" si="13"/>
        <v>0.5702275</v>
      </c>
    </row>
    <row r="31" spans="1:20" ht="15">
      <c r="A31" s="135">
        <v>2274</v>
      </c>
      <c r="B31" s="99" t="s">
        <v>14</v>
      </c>
      <c r="C31" s="123">
        <v>0</v>
      </c>
      <c r="D31" s="123"/>
      <c r="E31" s="123">
        <f t="shared" si="5"/>
        <v>0</v>
      </c>
      <c r="F31" s="123">
        <v>0</v>
      </c>
      <c r="G31" s="123"/>
      <c r="H31" s="123">
        <f t="shared" si="6"/>
        <v>0</v>
      </c>
      <c r="I31" s="124">
        <v>0</v>
      </c>
      <c r="J31" s="124"/>
      <c r="K31" s="124">
        <f t="shared" si="7"/>
        <v>0</v>
      </c>
      <c r="L31" s="124">
        <f>I31*1.0591</f>
        <v>0</v>
      </c>
      <c r="M31" s="124">
        <f t="shared" si="8"/>
        <v>0</v>
      </c>
      <c r="N31" s="124">
        <f>SUM(L31+M31)</f>
        <v>0</v>
      </c>
      <c r="O31" s="124">
        <f>L31*1.0562</f>
        <v>0</v>
      </c>
      <c r="P31" s="124">
        <f t="shared" si="10"/>
        <v>0</v>
      </c>
      <c r="Q31" s="124">
        <f t="shared" si="11"/>
        <v>0</v>
      </c>
      <c r="R31" s="103"/>
      <c r="S31" s="25">
        <f t="shared" si="12"/>
        <v>0</v>
      </c>
      <c r="T31" s="25">
        <f t="shared" si="13"/>
        <v>0</v>
      </c>
    </row>
    <row r="32" spans="1:20" ht="15">
      <c r="A32" s="135">
        <v>2275</v>
      </c>
      <c r="B32" s="99" t="s">
        <v>15</v>
      </c>
      <c r="C32" s="123"/>
      <c r="D32" s="123"/>
      <c r="E32" s="123">
        <f t="shared" si="5"/>
        <v>0</v>
      </c>
      <c r="F32" s="123"/>
      <c r="G32" s="123"/>
      <c r="H32" s="123">
        <f t="shared" si="6"/>
        <v>0</v>
      </c>
      <c r="I32" s="124"/>
      <c r="J32" s="124"/>
      <c r="K32" s="124">
        <f t="shared" si="7"/>
        <v>0</v>
      </c>
      <c r="L32" s="124">
        <f>I32*1.0591</f>
        <v>0</v>
      </c>
      <c r="M32" s="124">
        <f t="shared" si="8"/>
        <v>0</v>
      </c>
      <c r="N32" s="124">
        <f>SUM(L32+M32)</f>
        <v>0</v>
      </c>
      <c r="O32" s="124">
        <f>L32*1.0562</f>
        <v>0</v>
      </c>
      <c r="P32" s="124">
        <f t="shared" si="10"/>
        <v>0</v>
      </c>
      <c r="Q32" s="124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ht="16.5" customHeight="1">
      <c r="A33" s="135">
        <v>2280</v>
      </c>
      <c r="B33" s="100" t="s">
        <v>16</v>
      </c>
      <c r="C33" s="123">
        <f aca="true" t="shared" si="15" ref="C33:T33">SUM(C34+C35)</f>
        <v>0</v>
      </c>
      <c r="D33" s="123">
        <f t="shared" si="15"/>
        <v>0</v>
      </c>
      <c r="E33" s="123">
        <f t="shared" si="15"/>
        <v>0</v>
      </c>
      <c r="F33" s="123">
        <f t="shared" si="15"/>
        <v>0</v>
      </c>
      <c r="G33" s="123">
        <f t="shared" si="15"/>
        <v>0</v>
      </c>
      <c r="H33" s="123">
        <f t="shared" si="15"/>
        <v>0</v>
      </c>
      <c r="I33" s="124">
        <f t="shared" si="15"/>
        <v>0</v>
      </c>
      <c r="J33" s="124">
        <f t="shared" si="15"/>
        <v>0</v>
      </c>
      <c r="K33" s="124">
        <f t="shared" si="15"/>
        <v>0</v>
      </c>
      <c r="L33" s="124">
        <f t="shared" si="15"/>
        <v>0</v>
      </c>
      <c r="M33" s="124">
        <f t="shared" si="15"/>
        <v>0</v>
      </c>
      <c r="N33" s="124">
        <f t="shared" si="15"/>
        <v>0</v>
      </c>
      <c r="O33" s="124">
        <f t="shared" si="15"/>
        <v>0</v>
      </c>
      <c r="P33" s="124">
        <f t="shared" si="15"/>
        <v>0</v>
      </c>
      <c r="Q33" s="124">
        <f t="shared" si="15"/>
        <v>0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ht="30.75" customHeight="1">
      <c r="A34" s="135">
        <v>2281</v>
      </c>
      <c r="B34" s="100" t="s">
        <v>42</v>
      </c>
      <c r="C34" s="123">
        <v>0</v>
      </c>
      <c r="D34" s="123"/>
      <c r="E34" s="123">
        <f>SUM(C34+D34)</f>
        <v>0</v>
      </c>
      <c r="F34" s="123"/>
      <c r="G34" s="123"/>
      <c r="H34" s="123">
        <f>SUM(F34+G34)</f>
        <v>0</v>
      </c>
      <c r="I34" s="124"/>
      <c r="J34" s="124"/>
      <c r="K34" s="124">
        <f>SUM(I34+J34)</f>
        <v>0</v>
      </c>
      <c r="L34" s="124">
        <f t="shared" si="8"/>
        <v>0</v>
      </c>
      <c r="M34" s="124">
        <f t="shared" si="8"/>
        <v>0</v>
      </c>
      <c r="N34" s="124">
        <f>SUM(L34+M34)</f>
        <v>0</v>
      </c>
      <c r="O34" s="124">
        <f t="shared" si="10"/>
        <v>0</v>
      </c>
      <c r="P34" s="124">
        <f t="shared" si="10"/>
        <v>0</v>
      </c>
      <c r="Q34" s="124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ht="27.75" customHeight="1">
      <c r="A35" s="135">
        <v>2282</v>
      </c>
      <c r="B35" s="100" t="s">
        <v>17</v>
      </c>
      <c r="C35" s="123">
        <v>0</v>
      </c>
      <c r="D35" s="123"/>
      <c r="E35" s="123">
        <f>SUM(C35+D35)</f>
        <v>0</v>
      </c>
      <c r="F35" s="123">
        <v>0</v>
      </c>
      <c r="G35" s="123"/>
      <c r="H35" s="123">
        <f>SUM(F35+G35)</f>
        <v>0</v>
      </c>
      <c r="I35" s="124">
        <f>F35*112%</f>
        <v>0</v>
      </c>
      <c r="J35" s="124"/>
      <c r="K35" s="124">
        <f>SUM(I35+J35)</f>
        <v>0</v>
      </c>
      <c r="L35" s="124">
        <f t="shared" si="8"/>
        <v>0</v>
      </c>
      <c r="M35" s="124">
        <f t="shared" si="8"/>
        <v>0</v>
      </c>
      <c r="N35" s="124">
        <f>SUM(L35+M35)</f>
        <v>0</v>
      </c>
      <c r="O35" s="124">
        <f t="shared" si="10"/>
        <v>0</v>
      </c>
      <c r="P35" s="124">
        <f t="shared" si="10"/>
        <v>0</v>
      </c>
      <c r="Q35" s="124">
        <f>SUM(O35+P35)</f>
        <v>0</v>
      </c>
      <c r="R35" s="105"/>
      <c r="S35" s="25">
        <f t="shared" si="12"/>
        <v>0</v>
      </c>
      <c r="T35" s="25">
        <f t="shared" si="13"/>
        <v>0</v>
      </c>
    </row>
    <row r="36" spans="1:20" ht="14.25">
      <c r="A36" s="134">
        <v>2400</v>
      </c>
      <c r="B36" s="98" t="s">
        <v>43</v>
      </c>
      <c r="C36" s="122">
        <f aca="true" t="shared" si="16" ref="C36:T36">SUM(C37+C38)</f>
        <v>0</v>
      </c>
      <c r="D36" s="122">
        <f t="shared" si="16"/>
        <v>0</v>
      </c>
      <c r="E36" s="122">
        <f t="shared" si="16"/>
        <v>0</v>
      </c>
      <c r="F36" s="122">
        <f t="shared" si="16"/>
        <v>0</v>
      </c>
      <c r="G36" s="122">
        <f t="shared" si="16"/>
        <v>0</v>
      </c>
      <c r="H36" s="122">
        <f t="shared" si="16"/>
        <v>0</v>
      </c>
      <c r="I36" s="116">
        <f t="shared" si="16"/>
        <v>0</v>
      </c>
      <c r="J36" s="116">
        <f t="shared" si="16"/>
        <v>0</v>
      </c>
      <c r="K36" s="116">
        <f t="shared" si="16"/>
        <v>0</v>
      </c>
      <c r="L36" s="116">
        <f t="shared" si="16"/>
        <v>0</v>
      </c>
      <c r="M36" s="116">
        <f t="shared" si="16"/>
        <v>0</v>
      </c>
      <c r="N36" s="116">
        <f t="shared" si="16"/>
        <v>0</v>
      </c>
      <c r="O36" s="116">
        <f t="shared" si="16"/>
        <v>0</v>
      </c>
      <c r="P36" s="116">
        <f t="shared" si="16"/>
        <v>0</v>
      </c>
      <c r="Q36" s="116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ht="15">
      <c r="A37" s="135">
        <v>2410</v>
      </c>
      <c r="B37" s="99" t="s">
        <v>44</v>
      </c>
      <c r="C37" s="123"/>
      <c r="D37" s="123"/>
      <c r="E37" s="123">
        <f>SUM(C37+D37)</f>
        <v>0</v>
      </c>
      <c r="F37" s="123"/>
      <c r="G37" s="123"/>
      <c r="H37" s="123">
        <f>SUM(F37+G37)</f>
        <v>0</v>
      </c>
      <c r="I37" s="124"/>
      <c r="J37" s="124"/>
      <c r="K37" s="124">
        <f>SUM(I37+J37)</f>
        <v>0</v>
      </c>
      <c r="L37" s="124">
        <f t="shared" si="8"/>
        <v>0</v>
      </c>
      <c r="M37" s="124">
        <f t="shared" si="8"/>
        <v>0</v>
      </c>
      <c r="N37" s="124">
        <f>SUM(L37+M37)</f>
        <v>0</v>
      </c>
      <c r="O37" s="124">
        <f t="shared" si="10"/>
        <v>0</v>
      </c>
      <c r="P37" s="124">
        <f t="shared" si="10"/>
        <v>0</v>
      </c>
      <c r="Q37" s="124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ht="15">
      <c r="A38" s="135">
        <v>2420</v>
      </c>
      <c r="B38" s="99" t="s">
        <v>45</v>
      </c>
      <c r="C38" s="123"/>
      <c r="D38" s="123"/>
      <c r="E38" s="123">
        <f>SUM(C38+D38)</f>
        <v>0</v>
      </c>
      <c r="F38" s="123"/>
      <c r="G38" s="123"/>
      <c r="H38" s="123">
        <f>SUM(F38+G38)</f>
        <v>0</v>
      </c>
      <c r="I38" s="124"/>
      <c r="J38" s="124"/>
      <c r="K38" s="124">
        <f>SUM(I38+J38)</f>
        <v>0</v>
      </c>
      <c r="L38" s="124">
        <f t="shared" si="8"/>
        <v>0</v>
      </c>
      <c r="M38" s="124">
        <f t="shared" si="8"/>
        <v>0</v>
      </c>
      <c r="N38" s="124">
        <f>SUM(L38+M38)</f>
        <v>0</v>
      </c>
      <c r="O38" s="124">
        <f t="shared" si="10"/>
        <v>0</v>
      </c>
      <c r="P38" s="124">
        <f t="shared" si="10"/>
        <v>0</v>
      </c>
      <c r="Q38" s="124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ht="14.25">
      <c r="A39" s="134">
        <v>2600</v>
      </c>
      <c r="B39" s="98" t="s">
        <v>46</v>
      </c>
      <c r="C39" s="122">
        <f aca="true" t="shared" si="17" ref="C39:T39">SUM(C40+C41+C42)</f>
        <v>0</v>
      </c>
      <c r="D39" s="122">
        <f t="shared" si="17"/>
        <v>0</v>
      </c>
      <c r="E39" s="122">
        <f t="shared" si="17"/>
        <v>0</v>
      </c>
      <c r="F39" s="122">
        <f t="shared" si="17"/>
        <v>0</v>
      </c>
      <c r="G39" s="122">
        <f t="shared" si="17"/>
        <v>0</v>
      </c>
      <c r="H39" s="122">
        <f t="shared" si="17"/>
        <v>0</v>
      </c>
      <c r="I39" s="116">
        <f t="shared" si="17"/>
        <v>0</v>
      </c>
      <c r="J39" s="116">
        <f t="shared" si="17"/>
        <v>0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28.5" customHeight="1">
      <c r="A40" s="135">
        <v>2610</v>
      </c>
      <c r="B40" s="100" t="s">
        <v>47</v>
      </c>
      <c r="C40" s="123"/>
      <c r="D40" s="123"/>
      <c r="E40" s="123">
        <f>SUM(C40+D40)</f>
        <v>0</v>
      </c>
      <c r="F40" s="123"/>
      <c r="G40" s="123"/>
      <c r="H40" s="123">
        <f>SUM(F40+G40)</f>
        <v>0</v>
      </c>
      <c r="I40" s="124"/>
      <c r="J40" s="124"/>
      <c r="K40" s="124">
        <f>SUM(I40+J40)</f>
        <v>0</v>
      </c>
      <c r="L40" s="124">
        <f t="shared" si="8"/>
        <v>0</v>
      </c>
      <c r="M40" s="124">
        <f t="shared" si="8"/>
        <v>0</v>
      </c>
      <c r="N40" s="124">
        <f>SUM(L40+M40)</f>
        <v>0</v>
      </c>
      <c r="O40" s="124">
        <f t="shared" si="10"/>
        <v>0</v>
      </c>
      <c r="P40" s="124">
        <f t="shared" si="10"/>
        <v>0</v>
      </c>
      <c r="Q40" s="124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27" customHeight="1">
      <c r="A41" s="135">
        <v>2620</v>
      </c>
      <c r="B41" s="100" t="s">
        <v>48</v>
      </c>
      <c r="C41" s="123"/>
      <c r="D41" s="123"/>
      <c r="E41" s="123">
        <f>SUM(C41+D41)</f>
        <v>0</v>
      </c>
      <c r="F41" s="123"/>
      <c r="G41" s="123"/>
      <c r="H41" s="123">
        <f>SUM(F41+G41)</f>
        <v>0</v>
      </c>
      <c r="I41" s="124"/>
      <c r="J41" s="124"/>
      <c r="K41" s="124">
        <f>SUM(I41+J41)</f>
        <v>0</v>
      </c>
      <c r="L41" s="124">
        <f t="shared" si="8"/>
        <v>0</v>
      </c>
      <c r="M41" s="124">
        <f t="shared" si="8"/>
        <v>0</v>
      </c>
      <c r="N41" s="124">
        <f>SUM(L41+M41)</f>
        <v>0</v>
      </c>
      <c r="O41" s="124">
        <f t="shared" si="10"/>
        <v>0</v>
      </c>
      <c r="P41" s="124">
        <f t="shared" si="10"/>
        <v>0</v>
      </c>
      <c r="Q41" s="124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0" customHeight="1">
      <c r="A42" s="135">
        <v>2630</v>
      </c>
      <c r="B42" s="100" t="s">
        <v>49</v>
      </c>
      <c r="C42" s="123"/>
      <c r="D42" s="123"/>
      <c r="E42" s="123">
        <f>SUM(C42+D42)</f>
        <v>0</v>
      </c>
      <c r="F42" s="123"/>
      <c r="G42" s="123"/>
      <c r="H42" s="123">
        <f>SUM(F42+G42)</f>
        <v>0</v>
      </c>
      <c r="I42" s="124"/>
      <c r="J42" s="124"/>
      <c r="K42" s="124">
        <f>SUM(I42+J42)</f>
        <v>0</v>
      </c>
      <c r="L42" s="124">
        <f t="shared" si="8"/>
        <v>0</v>
      </c>
      <c r="M42" s="124">
        <f t="shared" si="8"/>
        <v>0</v>
      </c>
      <c r="N42" s="124">
        <f>SUM(L42+M42)</f>
        <v>0</v>
      </c>
      <c r="O42" s="124">
        <f t="shared" si="10"/>
        <v>0</v>
      </c>
      <c r="P42" s="124">
        <f t="shared" si="10"/>
        <v>0</v>
      </c>
      <c r="Q42" s="124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ht="14.25">
      <c r="A43" s="134">
        <v>2700</v>
      </c>
      <c r="B43" s="98" t="s">
        <v>50</v>
      </c>
      <c r="C43" s="122">
        <f aca="true" t="shared" si="18" ref="C43:T43">SUM(C44+C45+C46)</f>
        <v>0</v>
      </c>
      <c r="D43" s="122">
        <f t="shared" si="18"/>
        <v>0</v>
      </c>
      <c r="E43" s="122">
        <f t="shared" si="18"/>
        <v>0</v>
      </c>
      <c r="F43" s="122">
        <f t="shared" si="18"/>
        <v>0</v>
      </c>
      <c r="G43" s="122">
        <f t="shared" si="18"/>
        <v>0</v>
      </c>
      <c r="H43" s="122">
        <f t="shared" si="18"/>
        <v>0</v>
      </c>
      <c r="I43" s="116">
        <f>F43*112%</f>
        <v>0</v>
      </c>
      <c r="J43" s="116">
        <f t="shared" si="18"/>
        <v>0</v>
      </c>
      <c r="K43" s="116">
        <f t="shared" si="18"/>
        <v>0</v>
      </c>
      <c r="L43" s="116">
        <f t="shared" si="18"/>
        <v>0</v>
      </c>
      <c r="M43" s="116">
        <f t="shared" si="18"/>
        <v>0</v>
      </c>
      <c r="N43" s="116">
        <f t="shared" si="18"/>
        <v>0</v>
      </c>
      <c r="O43" s="116">
        <f t="shared" si="18"/>
        <v>0</v>
      </c>
      <c r="P43" s="116">
        <f t="shared" si="18"/>
        <v>0</v>
      </c>
      <c r="Q43" s="116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ht="15">
      <c r="A44" s="135">
        <v>2710</v>
      </c>
      <c r="B44" s="99" t="s">
        <v>18</v>
      </c>
      <c r="C44" s="122"/>
      <c r="D44" s="122"/>
      <c r="E44" s="123">
        <f>SUM(C44+D44)</f>
        <v>0</v>
      </c>
      <c r="F44" s="122"/>
      <c r="G44" s="122"/>
      <c r="H44" s="123">
        <f>SUM(F44+G44)</f>
        <v>0</v>
      </c>
      <c r="I44" s="116"/>
      <c r="J44" s="116"/>
      <c r="K44" s="124">
        <f>SUM(I44+J44)</f>
        <v>0</v>
      </c>
      <c r="L44" s="124">
        <f t="shared" si="8"/>
        <v>0</v>
      </c>
      <c r="M44" s="124">
        <f t="shared" si="8"/>
        <v>0</v>
      </c>
      <c r="N44" s="124">
        <f>SUM(L44+M44)</f>
        <v>0</v>
      </c>
      <c r="O44" s="124">
        <f t="shared" si="10"/>
        <v>0</v>
      </c>
      <c r="P44" s="124">
        <f t="shared" si="10"/>
        <v>0</v>
      </c>
      <c r="Q44" s="124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ht="15">
      <c r="A45" s="135">
        <v>2720</v>
      </c>
      <c r="B45" s="99" t="s">
        <v>19</v>
      </c>
      <c r="C45" s="123"/>
      <c r="D45" s="123"/>
      <c r="E45" s="123">
        <f>SUM(C45+D45)</f>
        <v>0</v>
      </c>
      <c r="F45" s="123"/>
      <c r="G45" s="123"/>
      <c r="H45" s="123">
        <f>SUM(F45+G45)</f>
        <v>0</v>
      </c>
      <c r="I45" s="124"/>
      <c r="J45" s="124"/>
      <c r="K45" s="124">
        <f>SUM(I45+J45)</f>
        <v>0</v>
      </c>
      <c r="L45" s="124">
        <f t="shared" si="8"/>
        <v>0</v>
      </c>
      <c r="M45" s="124">
        <f t="shared" si="8"/>
        <v>0</v>
      </c>
      <c r="N45" s="124">
        <f>SUM(L45+M45)</f>
        <v>0</v>
      </c>
      <c r="O45" s="124">
        <f t="shared" si="10"/>
        <v>0</v>
      </c>
      <c r="P45" s="124">
        <f t="shared" si="10"/>
        <v>0</v>
      </c>
      <c r="Q45" s="124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ht="15">
      <c r="A46" s="135">
        <v>2730</v>
      </c>
      <c r="B46" s="99" t="s">
        <v>51</v>
      </c>
      <c r="C46" s="123">
        <v>0</v>
      </c>
      <c r="D46" s="123"/>
      <c r="E46" s="123">
        <f>SUM(C46+D46)</f>
        <v>0</v>
      </c>
      <c r="F46" s="123"/>
      <c r="G46" s="123"/>
      <c r="H46" s="123">
        <f>SUM(F46+G46)</f>
        <v>0</v>
      </c>
      <c r="I46" s="124">
        <v>0</v>
      </c>
      <c r="J46" s="124"/>
      <c r="K46" s="124">
        <f>SUM(I46+J46)</f>
        <v>0</v>
      </c>
      <c r="L46" s="124">
        <f t="shared" si="8"/>
        <v>0</v>
      </c>
      <c r="M46" s="124">
        <f t="shared" si="8"/>
        <v>0</v>
      </c>
      <c r="N46" s="124">
        <f>SUM(L46+M46)</f>
        <v>0</v>
      </c>
      <c r="O46" s="124">
        <f t="shared" si="10"/>
        <v>0</v>
      </c>
      <c r="P46" s="124">
        <f t="shared" si="10"/>
        <v>0</v>
      </c>
      <c r="Q46" s="124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ht="14.25">
      <c r="A47" s="134">
        <v>2800</v>
      </c>
      <c r="B47" s="98" t="s">
        <v>9</v>
      </c>
      <c r="C47" s="122">
        <v>0</v>
      </c>
      <c r="D47" s="122"/>
      <c r="E47" s="123">
        <f>SUM(C47+D47)</f>
        <v>0</v>
      </c>
      <c r="F47" s="122">
        <v>0</v>
      </c>
      <c r="G47" s="122"/>
      <c r="H47" s="123">
        <f>SUM(F47+G47)</f>
        <v>0</v>
      </c>
      <c r="I47" s="116">
        <f>F47*112%</f>
        <v>0</v>
      </c>
      <c r="J47" s="116"/>
      <c r="K47" s="124">
        <f>SUM(I47+J47)</f>
        <v>0</v>
      </c>
      <c r="L47" s="124">
        <f t="shared" si="8"/>
        <v>0</v>
      </c>
      <c r="M47" s="124">
        <f t="shared" si="8"/>
        <v>0</v>
      </c>
      <c r="N47" s="124">
        <f>SUM(L47+M47)</f>
        <v>0</v>
      </c>
      <c r="O47" s="116">
        <f t="shared" si="10"/>
        <v>0</v>
      </c>
      <c r="P47" s="116">
        <f t="shared" si="10"/>
        <v>0</v>
      </c>
      <c r="Q47" s="124">
        <f>SUM(O47+P47)</f>
        <v>0</v>
      </c>
      <c r="R47" s="105"/>
      <c r="S47" s="25">
        <f t="shared" si="12"/>
        <v>0</v>
      </c>
      <c r="T47" s="25">
        <f t="shared" si="13"/>
        <v>0</v>
      </c>
    </row>
    <row r="48" spans="1:20" ht="14.25">
      <c r="A48" s="134">
        <v>2900</v>
      </c>
      <c r="B48" s="98" t="s">
        <v>28</v>
      </c>
      <c r="C48" s="122"/>
      <c r="D48" s="122"/>
      <c r="E48" s="123">
        <f>SUM(C48+D48)</f>
        <v>0</v>
      </c>
      <c r="F48" s="122"/>
      <c r="G48" s="122"/>
      <c r="H48" s="123">
        <f>SUM(F48+G48)</f>
        <v>0</v>
      </c>
      <c r="I48" s="116"/>
      <c r="J48" s="116"/>
      <c r="K48" s="124">
        <f>SUM(I48+J48)</f>
        <v>0</v>
      </c>
      <c r="L48" s="124">
        <f t="shared" si="8"/>
        <v>0</v>
      </c>
      <c r="M48" s="124">
        <f t="shared" si="8"/>
        <v>0</v>
      </c>
      <c r="N48" s="124">
        <f>SUM(L48+M48)</f>
        <v>0</v>
      </c>
      <c r="O48" s="124">
        <f t="shared" si="10"/>
        <v>0</v>
      </c>
      <c r="P48" s="124">
        <f t="shared" si="10"/>
        <v>0</v>
      </c>
      <c r="Q48" s="124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4.25">
      <c r="A49" s="134">
        <v>3000</v>
      </c>
      <c r="B49" s="98" t="s">
        <v>20</v>
      </c>
      <c r="C49" s="122">
        <f aca="true" t="shared" si="19" ref="C49:Q49">SUM(C50+C64)</f>
        <v>0</v>
      </c>
      <c r="D49" s="122">
        <f t="shared" si="19"/>
        <v>0</v>
      </c>
      <c r="E49" s="122">
        <f t="shared" si="19"/>
        <v>0</v>
      </c>
      <c r="F49" s="122">
        <f t="shared" si="19"/>
        <v>0</v>
      </c>
      <c r="G49" s="122">
        <f t="shared" si="19"/>
        <v>0</v>
      </c>
      <c r="H49" s="122">
        <f t="shared" si="19"/>
        <v>0</v>
      </c>
      <c r="I49" s="116">
        <f t="shared" si="19"/>
        <v>0</v>
      </c>
      <c r="J49" s="116">
        <f t="shared" si="19"/>
        <v>0</v>
      </c>
      <c r="K49" s="116">
        <f t="shared" si="19"/>
        <v>0</v>
      </c>
      <c r="L49" s="116">
        <f t="shared" si="19"/>
        <v>0</v>
      </c>
      <c r="M49" s="116">
        <f t="shared" si="19"/>
        <v>0</v>
      </c>
      <c r="N49" s="116">
        <f t="shared" si="19"/>
        <v>0</v>
      </c>
      <c r="O49" s="116">
        <f t="shared" si="19"/>
        <v>0</v>
      </c>
      <c r="P49" s="116">
        <f t="shared" si="19"/>
        <v>0</v>
      </c>
      <c r="Q49" s="116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ht="14.25">
      <c r="A50" s="134">
        <v>3100</v>
      </c>
      <c r="B50" s="98" t="s">
        <v>52</v>
      </c>
      <c r="C50" s="122">
        <f aca="true" t="shared" si="20" ref="C50:Q50">SUM(C51+C52+C55+C58+C62+C63)</f>
        <v>0</v>
      </c>
      <c r="D50" s="122">
        <f t="shared" si="20"/>
        <v>0</v>
      </c>
      <c r="E50" s="122">
        <f t="shared" si="20"/>
        <v>0</v>
      </c>
      <c r="F50" s="122">
        <f t="shared" si="20"/>
        <v>0</v>
      </c>
      <c r="G50" s="122">
        <f t="shared" si="20"/>
        <v>0</v>
      </c>
      <c r="H50" s="122">
        <f t="shared" si="20"/>
        <v>0</v>
      </c>
      <c r="I50" s="116">
        <f t="shared" si="20"/>
        <v>0</v>
      </c>
      <c r="J50" s="116">
        <f t="shared" si="20"/>
        <v>0</v>
      </c>
      <c r="K50" s="116">
        <f t="shared" si="20"/>
        <v>0</v>
      </c>
      <c r="L50" s="116">
        <f t="shared" si="20"/>
        <v>0</v>
      </c>
      <c r="M50" s="116">
        <f t="shared" si="20"/>
        <v>0</v>
      </c>
      <c r="N50" s="116">
        <f t="shared" si="20"/>
        <v>0</v>
      </c>
      <c r="O50" s="116">
        <f t="shared" si="20"/>
        <v>0</v>
      </c>
      <c r="P50" s="116">
        <f t="shared" si="20"/>
        <v>0</v>
      </c>
      <c r="Q50" s="116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3" customHeight="1">
      <c r="A51" s="135">
        <v>3110</v>
      </c>
      <c r="B51" s="100" t="s">
        <v>53</v>
      </c>
      <c r="C51" s="123"/>
      <c r="D51" s="123">
        <v>0</v>
      </c>
      <c r="E51" s="123">
        <f>SUM(C51+D51)</f>
        <v>0</v>
      </c>
      <c r="F51" s="123"/>
      <c r="G51" s="123">
        <v>0</v>
      </c>
      <c r="H51" s="123">
        <f>SUM(F51+G51)</f>
        <v>0</v>
      </c>
      <c r="I51" s="124">
        <f>F51*112%</f>
        <v>0</v>
      </c>
      <c r="J51" s="124">
        <v>0</v>
      </c>
      <c r="K51" s="124">
        <f>SUM(I51+J51)</f>
        <v>0</v>
      </c>
      <c r="L51" s="124">
        <f aca="true" t="shared" si="21" ref="L51:M68">I51*108.1%</f>
        <v>0</v>
      </c>
      <c r="M51" s="124">
        <f t="shared" si="21"/>
        <v>0</v>
      </c>
      <c r="N51" s="124">
        <f>SUM(L51+M51)</f>
        <v>0</v>
      </c>
      <c r="O51" s="124">
        <f aca="true" t="shared" si="22" ref="O51:P68">L51*105.5%</f>
        <v>0</v>
      </c>
      <c r="P51" s="124">
        <f t="shared" si="22"/>
        <v>0</v>
      </c>
      <c r="Q51" s="124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" customHeight="1">
      <c r="A52" s="135">
        <v>3120</v>
      </c>
      <c r="B52" s="100" t="s">
        <v>21</v>
      </c>
      <c r="C52" s="123">
        <f aca="true" t="shared" si="25" ref="C52:T52">SUM(C53+C54)</f>
        <v>0</v>
      </c>
      <c r="D52" s="123">
        <f t="shared" si="25"/>
        <v>0</v>
      </c>
      <c r="E52" s="123">
        <f t="shared" si="25"/>
        <v>0</v>
      </c>
      <c r="F52" s="123">
        <f t="shared" si="25"/>
        <v>0</v>
      </c>
      <c r="G52" s="123">
        <f t="shared" si="25"/>
        <v>0</v>
      </c>
      <c r="H52" s="123">
        <f t="shared" si="25"/>
        <v>0</v>
      </c>
      <c r="I52" s="124">
        <f t="shared" si="25"/>
        <v>0</v>
      </c>
      <c r="J52" s="124">
        <f t="shared" si="25"/>
        <v>0</v>
      </c>
      <c r="K52" s="124">
        <f t="shared" si="25"/>
        <v>0</v>
      </c>
      <c r="L52" s="124">
        <f t="shared" si="25"/>
        <v>0</v>
      </c>
      <c r="M52" s="124">
        <f t="shared" si="25"/>
        <v>0</v>
      </c>
      <c r="N52" s="124">
        <f t="shared" si="25"/>
        <v>0</v>
      </c>
      <c r="O52" s="124">
        <f t="shared" si="25"/>
        <v>0</v>
      </c>
      <c r="P52" s="124">
        <f t="shared" si="25"/>
        <v>0</v>
      </c>
      <c r="Q52" s="124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" customHeight="1">
      <c r="A53" s="135">
        <v>3121</v>
      </c>
      <c r="B53" s="100" t="s">
        <v>54</v>
      </c>
      <c r="C53" s="123"/>
      <c r="D53" s="123"/>
      <c r="E53" s="123">
        <f aca="true" t="shared" si="26" ref="E53:E63">SUM(C53+D53)</f>
        <v>0</v>
      </c>
      <c r="F53" s="123"/>
      <c r="G53" s="123"/>
      <c r="H53" s="123">
        <f aca="true" t="shared" si="27" ref="H53:H63">SUM(F53+G53)</f>
        <v>0</v>
      </c>
      <c r="I53" s="124">
        <f>F53*112%</f>
        <v>0</v>
      </c>
      <c r="J53" s="124"/>
      <c r="K53" s="124">
        <f aca="true" t="shared" si="28" ref="K53:K63">SUM(I53+J53)</f>
        <v>0</v>
      </c>
      <c r="L53" s="124">
        <f t="shared" si="21"/>
        <v>0</v>
      </c>
      <c r="M53" s="124">
        <f t="shared" si="21"/>
        <v>0</v>
      </c>
      <c r="N53" s="124">
        <f>SUM(L53+M53)</f>
        <v>0</v>
      </c>
      <c r="O53" s="124">
        <f t="shared" si="22"/>
        <v>0</v>
      </c>
      <c r="P53" s="124">
        <f t="shared" si="22"/>
        <v>0</v>
      </c>
      <c r="Q53" s="124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30" customHeight="1">
      <c r="A54" s="135">
        <v>3122</v>
      </c>
      <c r="B54" s="100" t="s">
        <v>55</v>
      </c>
      <c r="C54" s="123"/>
      <c r="D54" s="123"/>
      <c r="E54" s="123">
        <f t="shared" si="26"/>
        <v>0</v>
      </c>
      <c r="F54" s="123"/>
      <c r="G54" s="123"/>
      <c r="H54" s="123">
        <f t="shared" si="27"/>
        <v>0</v>
      </c>
      <c r="I54" s="124">
        <f>F54*112%</f>
        <v>0</v>
      </c>
      <c r="J54" s="124"/>
      <c r="K54" s="124">
        <f t="shared" si="28"/>
        <v>0</v>
      </c>
      <c r="L54" s="124">
        <f t="shared" si="21"/>
        <v>0</v>
      </c>
      <c r="M54" s="124">
        <f t="shared" si="21"/>
        <v>0</v>
      </c>
      <c r="N54" s="124">
        <f>SUM(L54+M54)</f>
        <v>0</v>
      </c>
      <c r="O54" s="124">
        <f t="shared" si="22"/>
        <v>0</v>
      </c>
      <c r="P54" s="124">
        <f t="shared" si="22"/>
        <v>0</v>
      </c>
      <c r="Q54" s="124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" customHeight="1">
      <c r="A55" s="135">
        <v>3130</v>
      </c>
      <c r="B55" s="100" t="s">
        <v>22</v>
      </c>
      <c r="C55" s="123">
        <f>SUM(C56+C57)</f>
        <v>0</v>
      </c>
      <c r="D55" s="123">
        <f aca="true" t="shared" si="30" ref="D55:T55">SUM(D56+D57)</f>
        <v>0</v>
      </c>
      <c r="E55" s="123">
        <f t="shared" si="30"/>
        <v>0</v>
      </c>
      <c r="F55" s="123">
        <f t="shared" si="30"/>
        <v>0</v>
      </c>
      <c r="G55" s="123">
        <f t="shared" si="30"/>
        <v>0</v>
      </c>
      <c r="H55" s="123">
        <f t="shared" si="30"/>
        <v>0</v>
      </c>
      <c r="I55" s="124">
        <f t="shared" si="30"/>
        <v>0</v>
      </c>
      <c r="J55" s="124">
        <f t="shared" si="30"/>
        <v>0</v>
      </c>
      <c r="K55" s="124">
        <f t="shared" si="30"/>
        <v>0</v>
      </c>
      <c r="L55" s="124">
        <f t="shared" si="30"/>
        <v>0</v>
      </c>
      <c r="M55" s="124">
        <f t="shared" si="30"/>
        <v>0</v>
      </c>
      <c r="N55" s="124">
        <f t="shared" si="30"/>
        <v>0</v>
      </c>
      <c r="O55" s="124">
        <f t="shared" si="30"/>
        <v>0</v>
      </c>
      <c r="P55" s="124">
        <f t="shared" si="30"/>
        <v>0</v>
      </c>
      <c r="Q55" s="124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29.25" customHeight="1">
      <c r="A56" s="135">
        <v>3131</v>
      </c>
      <c r="B56" s="100" t="s">
        <v>56</v>
      </c>
      <c r="C56" s="123"/>
      <c r="D56" s="123"/>
      <c r="E56" s="123">
        <f t="shared" si="26"/>
        <v>0</v>
      </c>
      <c r="F56" s="123"/>
      <c r="G56" s="123"/>
      <c r="H56" s="123">
        <f t="shared" si="27"/>
        <v>0</v>
      </c>
      <c r="I56" s="124">
        <f>F56*112%</f>
        <v>0</v>
      </c>
      <c r="J56" s="124"/>
      <c r="K56" s="124">
        <f t="shared" si="28"/>
        <v>0</v>
      </c>
      <c r="L56" s="124">
        <f t="shared" si="21"/>
        <v>0</v>
      </c>
      <c r="M56" s="124">
        <f t="shared" si="21"/>
        <v>0</v>
      </c>
      <c r="N56" s="124">
        <f>SUM(L56+M56)</f>
        <v>0</v>
      </c>
      <c r="O56" s="124">
        <f t="shared" si="22"/>
        <v>0</v>
      </c>
      <c r="P56" s="124">
        <f t="shared" si="22"/>
        <v>0</v>
      </c>
      <c r="Q56" s="124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ht="15" customHeight="1">
      <c r="A57" s="135">
        <v>3132</v>
      </c>
      <c r="B57" s="100" t="s">
        <v>23</v>
      </c>
      <c r="C57" s="123"/>
      <c r="D57" s="123">
        <v>0</v>
      </c>
      <c r="E57" s="123">
        <f t="shared" si="26"/>
        <v>0</v>
      </c>
      <c r="F57" s="122"/>
      <c r="G57" s="123">
        <v>0</v>
      </c>
      <c r="H57" s="123">
        <f t="shared" si="27"/>
        <v>0</v>
      </c>
      <c r="I57" s="124">
        <f>F57*112%</f>
        <v>0</v>
      </c>
      <c r="J57" s="124">
        <f>G57*112%</f>
        <v>0</v>
      </c>
      <c r="K57" s="124">
        <f t="shared" si="28"/>
        <v>0</v>
      </c>
      <c r="L57" s="124">
        <f t="shared" si="21"/>
        <v>0</v>
      </c>
      <c r="M57" s="124">
        <f t="shared" si="21"/>
        <v>0</v>
      </c>
      <c r="N57" s="124">
        <f>SUM(L57+M57)</f>
        <v>0</v>
      </c>
      <c r="O57" s="124">
        <f t="shared" si="22"/>
        <v>0</v>
      </c>
      <c r="P57" s="124">
        <f t="shared" si="22"/>
        <v>0</v>
      </c>
      <c r="Q57" s="124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ht="15" customHeight="1">
      <c r="A58" s="135">
        <v>3140</v>
      </c>
      <c r="B58" s="100" t="s">
        <v>24</v>
      </c>
      <c r="C58" s="123">
        <f>SUM(C59+C60+C61)</f>
        <v>0</v>
      </c>
      <c r="D58" s="123">
        <f aca="true" t="shared" si="31" ref="D58:T58">SUM(D59+D60+D61)</f>
        <v>0</v>
      </c>
      <c r="E58" s="123">
        <f t="shared" si="31"/>
        <v>0</v>
      </c>
      <c r="F58" s="123">
        <f t="shared" si="31"/>
        <v>0</v>
      </c>
      <c r="G58" s="123">
        <f t="shared" si="31"/>
        <v>0</v>
      </c>
      <c r="H58" s="123">
        <f t="shared" si="31"/>
        <v>0</v>
      </c>
      <c r="I58" s="124">
        <f t="shared" si="31"/>
        <v>0</v>
      </c>
      <c r="J58" s="124">
        <f t="shared" si="31"/>
        <v>0</v>
      </c>
      <c r="K58" s="124">
        <f t="shared" si="31"/>
        <v>0</v>
      </c>
      <c r="L58" s="124">
        <f t="shared" si="31"/>
        <v>0</v>
      </c>
      <c r="M58" s="124">
        <f t="shared" si="31"/>
        <v>0</v>
      </c>
      <c r="N58" s="124">
        <f t="shared" si="31"/>
        <v>0</v>
      </c>
      <c r="O58" s="124">
        <f t="shared" si="31"/>
        <v>0</v>
      </c>
      <c r="P58" s="124">
        <f t="shared" si="31"/>
        <v>0</v>
      </c>
      <c r="Q58" s="124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ht="15" customHeight="1">
      <c r="A59" s="135">
        <v>3141</v>
      </c>
      <c r="B59" s="100" t="s">
        <v>57</v>
      </c>
      <c r="C59" s="123"/>
      <c r="D59" s="123"/>
      <c r="E59" s="123">
        <f t="shared" si="26"/>
        <v>0</v>
      </c>
      <c r="F59" s="123"/>
      <c r="G59" s="123"/>
      <c r="H59" s="123">
        <f t="shared" si="27"/>
        <v>0</v>
      </c>
      <c r="I59" s="124">
        <f>F59*112%</f>
        <v>0</v>
      </c>
      <c r="J59" s="124"/>
      <c r="K59" s="124">
        <f t="shared" si="28"/>
        <v>0</v>
      </c>
      <c r="L59" s="124">
        <f t="shared" si="21"/>
        <v>0</v>
      </c>
      <c r="M59" s="124">
        <f t="shared" si="21"/>
        <v>0</v>
      </c>
      <c r="N59" s="124">
        <f>SUM(L59+M59)</f>
        <v>0</v>
      </c>
      <c r="O59" s="124">
        <f t="shared" si="22"/>
        <v>0</v>
      </c>
      <c r="P59" s="124">
        <f t="shared" si="22"/>
        <v>0</v>
      </c>
      <c r="Q59" s="124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ht="15" customHeight="1">
      <c r="A60" s="135">
        <v>3142</v>
      </c>
      <c r="B60" s="100" t="s">
        <v>58</v>
      </c>
      <c r="C60" s="123"/>
      <c r="D60" s="123"/>
      <c r="E60" s="123">
        <f t="shared" si="26"/>
        <v>0</v>
      </c>
      <c r="F60" s="123"/>
      <c r="G60" s="123"/>
      <c r="H60" s="123">
        <f t="shared" si="27"/>
        <v>0</v>
      </c>
      <c r="I60" s="124">
        <f>F60*112%</f>
        <v>0</v>
      </c>
      <c r="J60" s="124"/>
      <c r="K60" s="124">
        <f t="shared" si="28"/>
        <v>0</v>
      </c>
      <c r="L60" s="124">
        <f t="shared" si="21"/>
        <v>0</v>
      </c>
      <c r="M60" s="124">
        <f t="shared" si="21"/>
        <v>0</v>
      </c>
      <c r="N60" s="124">
        <f>SUM(L60+M60)</f>
        <v>0</v>
      </c>
      <c r="O60" s="124">
        <f t="shared" si="22"/>
        <v>0</v>
      </c>
      <c r="P60" s="124">
        <f t="shared" si="22"/>
        <v>0</v>
      </c>
      <c r="Q60" s="124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27.75" customHeight="1">
      <c r="A61" s="135">
        <v>3143</v>
      </c>
      <c r="B61" s="100" t="s">
        <v>59</v>
      </c>
      <c r="C61" s="123"/>
      <c r="D61" s="123"/>
      <c r="E61" s="123">
        <f t="shared" si="26"/>
        <v>0</v>
      </c>
      <c r="F61" s="123"/>
      <c r="G61" s="123"/>
      <c r="H61" s="123">
        <f t="shared" si="27"/>
        <v>0</v>
      </c>
      <c r="I61" s="124">
        <f>F61*112%</f>
        <v>0</v>
      </c>
      <c r="J61" s="124"/>
      <c r="K61" s="124">
        <f t="shared" si="28"/>
        <v>0</v>
      </c>
      <c r="L61" s="124">
        <f t="shared" si="21"/>
        <v>0</v>
      </c>
      <c r="M61" s="124">
        <f t="shared" si="21"/>
        <v>0</v>
      </c>
      <c r="N61" s="124">
        <f>SUM(L61+M61)</f>
        <v>0</v>
      </c>
      <c r="O61" s="124">
        <f t="shared" si="22"/>
        <v>0</v>
      </c>
      <c r="P61" s="124">
        <f t="shared" si="22"/>
        <v>0</v>
      </c>
      <c r="Q61" s="124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ht="15" customHeight="1">
      <c r="A62" s="135">
        <v>3150</v>
      </c>
      <c r="B62" s="100" t="s">
        <v>60</v>
      </c>
      <c r="C62" s="122"/>
      <c r="D62" s="122"/>
      <c r="E62" s="123">
        <f t="shared" si="26"/>
        <v>0</v>
      </c>
      <c r="F62" s="122"/>
      <c r="G62" s="122"/>
      <c r="H62" s="123">
        <f t="shared" si="27"/>
        <v>0</v>
      </c>
      <c r="I62" s="124">
        <f>F62*112%</f>
        <v>0</v>
      </c>
      <c r="J62" s="116"/>
      <c r="K62" s="124">
        <f t="shared" si="28"/>
        <v>0</v>
      </c>
      <c r="L62" s="124">
        <f t="shared" si="21"/>
        <v>0</v>
      </c>
      <c r="M62" s="124">
        <f t="shared" si="21"/>
        <v>0</v>
      </c>
      <c r="N62" s="124">
        <f>SUM(L62+M62)</f>
        <v>0</v>
      </c>
      <c r="O62" s="124">
        <f t="shared" si="22"/>
        <v>0</v>
      </c>
      <c r="P62" s="124">
        <f t="shared" si="22"/>
        <v>0</v>
      </c>
      <c r="Q62" s="124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" customHeight="1">
      <c r="A63" s="135">
        <v>3160</v>
      </c>
      <c r="B63" s="100" t="s">
        <v>61</v>
      </c>
      <c r="C63" s="123"/>
      <c r="D63" s="123"/>
      <c r="E63" s="123">
        <f t="shared" si="26"/>
        <v>0</v>
      </c>
      <c r="F63" s="123"/>
      <c r="G63" s="123"/>
      <c r="H63" s="123">
        <f t="shared" si="27"/>
        <v>0</v>
      </c>
      <c r="I63" s="124">
        <f>F63*112%</f>
        <v>0</v>
      </c>
      <c r="J63" s="124"/>
      <c r="K63" s="124">
        <f t="shared" si="28"/>
        <v>0</v>
      </c>
      <c r="L63" s="124">
        <f t="shared" si="21"/>
        <v>0</v>
      </c>
      <c r="M63" s="124">
        <f t="shared" si="21"/>
        <v>0</v>
      </c>
      <c r="N63" s="124">
        <f>SUM(L63+M63)</f>
        <v>0</v>
      </c>
      <c r="O63" s="124">
        <f t="shared" si="22"/>
        <v>0</v>
      </c>
      <c r="P63" s="124">
        <f t="shared" si="22"/>
        <v>0</v>
      </c>
      <c r="Q63" s="124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15" customHeight="1">
      <c r="A64" s="134">
        <v>3200</v>
      </c>
      <c r="B64" s="101" t="s">
        <v>25</v>
      </c>
      <c r="C64" s="122">
        <f aca="true" t="shared" si="32" ref="C64:T64">SUM(C65+C66+C67+C68)</f>
        <v>0</v>
      </c>
      <c r="D64" s="122">
        <f t="shared" si="32"/>
        <v>0</v>
      </c>
      <c r="E64" s="122">
        <f t="shared" si="32"/>
        <v>0</v>
      </c>
      <c r="F64" s="122">
        <f t="shared" si="32"/>
        <v>0</v>
      </c>
      <c r="G64" s="122">
        <f t="shared" si="32"/>
        <v>0</v>
      </c>
      <c r="H64" s="122">
        <f t="shared" si="32"/>
        <v>0</v>
      </c>
      <c r="I64" s="116">
        <f t="shared" si="32"/>
        <v>0</v>
      </c>
      <c r="J64" s="116">
        <f t="shared" si="32"/>
        <v>0</v>
      </c>
      <c r="K64" s="116">
        <f t="shared" si="32"/>
        <v>0</v>
      </c>
      <c r="L64" s="116">
        <f t="shared" si="32"/>
        <v>0</v>
      </c>
      <c r="M64" s="116">
        <f t="shared" si="32"/>
        <v>0</v>
      </c>
      <c r="N64" s="116">
        <f t="shared" si="32"/>
        <v>0</v>
      </c>
      <c r="O64" s="116">
        <f t="shared" si="32"/>
        <v>0</v>
      </c>
      <c r="P64" s="116">
        <f t="shared" si="32"/>
        <v>0</v>
      </c>
      <c r="Q64" s="116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31.5" customHeight="1">
      <c r="A65" s="135">
        <v>3210</v>
      </c>
      <c r="B65" s="100" t="s">
        <v>26</v>
      </c>
      <c r="C65" s="123"/>
      <c r="D65" s="123"/>
      <c r="E65" s="123">
        <f>SUM(C65+D65)</f>
        <v>0</v>
      </c>
      <c r="F65" s="123"/>
      <c r="G65" s="123"/>
      <c r="H65" s="123">
        <f>SUM(F65+G65)</f>
        <v>0</v>
      </c>
      <c r="I65" s="124">
        <f>F65*112%</f>
        <v>0</v>
      </c>
      <c r="J65" s="124"/>
      <c r="K65" s="124">
        <f>SUM(I65+J65)</f>
        <v>0</v>
      </c>
      <c r="L65" s="124">
        <f t="shared" si="21"/>
        <v>0</v>
      </c>
      <c r="M65" s="124">
        <f t="shared" si="21"/>
        <v>0</v>
      </c>
      <c r="N65" s="124">
        <f>SUM(L65+M65)</f>
        <v>0</v>
      </c>
      <c r="O65" s="124">
        <f t="shared" si="22"/>
        <v>0</v>
      </c>
      <c r="P65" s="124">
        <f t="shared" si="22"/>
        <v>0</v>
      </c>
      <c r="Q65" s="124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31.5" customHeight="1">
      <c r="A66" s="135">
        <v>3220</v>
      </c>
      <c r="B66" s="100" t="s">
        <v>62</v>
      </c>
      <c r="C66" s="123"/>
      <c r="D66" s="123"/>
      <c r="E66" s="123">
        <f>SUM(C66+D66)</f>
        <v>0</v>
      </c>
      <c r="F66" s="123"/>
      <c r="G66" s="123"/>
      <c r="H66" s="123">
        <f>SUM(F66+G66)</f>
        <v>0</v>
      </c>
      <c r="I66" s="124">
        <f>F66*112%</f>
        <v>0</v>
      </c>
      <c r="J66" s="124"/>
      <c r="K66" s="124">
        <f>SUM(I66+J66)</f>
        <v>0</v>
      </c>
      <c r="L66" s="124">
        <f t="shared" si="21"/>
        <v>0</v>
      </c>
      <c r="M66" s="124">
        <f t="shared" si="21"/>
        <v>0</v>
      </c>
      <c r="N66" s="124">
        <f>SUM(L66+M66)</f>
        <v>0</v>
      </c>
      <c r="O66" s="124">
        <f t="shared" si="22"/>
        <v>0</v>
      </c>
      <c r="P66" s="124">
        <f t="shared" si="22"/>
        <v>0</v>
      </c>
      <c r="Q66" s="124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32.25" customHeight="1">
      <c r="A67" s="135">
        <v>3230</v>
      </c>
      <c r="B67" s="100" t="s">
        <v>63</v>
      </c>
      <c r="C67" s="123"/>
      <c r="D67" s="123"/>
      <c r="E67" s="123">
        <f>SUM(C67+D67)</f>
        <v>0</v>
      </c>
      <c r="F67" s="123"/>
      <c r="G67" s="123"/>
      <c r="H67" s="123">
        <f>SUM(F67+G67)</f>
        <v>0</v>
      </c>
      <c r="I67" s="124">
        <f>F67*112%</f>
        <v>0</v>
      </c>
      <c r="J67" s="124"/>
      <c r="K67" s="124">
        <f>SUM(I67+J67)</f>
        <v>0</v>
      </c>
      <c r="L67" s="124">
        <f t="shared" si="21"/>
        <v>0</v>
      </c>
      <c r="M67" s="124">
        <f t="shared" si="21"/>
        <v>0</v>
      </c>
      <c r="N67" s="124">
        <f>SUM(L67+M67)</f>
        <v>0</v>
      </c>
      <c r="O67" s="124">
        <f t="shared" si="22"/>
        <v>0</v>
      </c>
      <c r="P67" s="124">
        <f t="shared" si="22"/>
        <v>0</v>
      </c>
      <c r="Q67" s="124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" customHeight="1">
      <c r="A68" s="135">
        <v>3240</v>
      </c>
      <c r="B68" s="100" t="s">
        <v>27</v>
      </c>
      <c r="C68" s="123"/>
      <c r="D68" s="123"/>
      <c r="E68" s="123">
        <f>SUM(C68+D68)</f>
        <v>0</v>
      </c>
      <c r="F68" s="123"/>
      <c r="G68" s="123"/>
      <c r="H68" s="123">
        <f>SUM(F68+G68)</f>
        <v>0</v>
      </c>
      <c r="I68" s="124">
        <f>F68*112%</f>
        <v>0</v>
      </c>
      <c r="J68" s="124"/>
      <c r="K68" s="124">
        <f>SUM(I68+J68)</f>
        <v>0</v>
      </c>
      <c r="L68" s="124">
        <f t="shared" si="21"/>
        <v>0</v>
      </c>
      <c r="M68" s="124">
        <f t="shared" si="21"/>
        <v>0</v>
      </c>
      <c r="N68" s="124">
        <f>SUM(L68+M68)</f>
        <v>0</v>
      </c>
      <c r="O68" s="124">
        <f t="shared" si="22"/>
        <v>0</v>
      </c>
      <c r="P68" s="124">
        <f t="shared" si="22"/>
        <v>0</v>
      </c>
      <c r="Q68" s="124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1:20" ht="26.25" customHeight="1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17" ht="15.75">
      <c r="A70" s="128"/>
      <c r="B70" s="3"/>
      <c r="C70" s="32"/>
      <c r="D70" s="32"/>
      <c r="E70" s="32"/>
      <c r="F70" s="32"/>
      <c r="G70" s="32"/>
      <c r="H70" s="32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128"/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  <c r="O71" s="3"/>
      <c r="P71" s="3"/>
      <c r="Q71" s="3"/>
    </row>
    <row r="72" spans="1:17" ht="15.75">
      <c r="A72" s="128"/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  <c r="O72" s="3"/>
      <c r="P72" s="3"/>
      <c r="Q72" s="3"/>
    </row>
    <row r="73" spans="1:17" ht="15.75" hidden="1">
      <c r="A73" s="128"/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94"/>
      <c r="L73" s="94"/>
      <c r="M73" s="32" t="s">
        <v>123</v>
      </c>
      <c r="N73" s="32"/>
      <c r="O73" s="3"/>
      <c r="P73" s="3"/>
      <c r="Q73" s="3"/>
    </row>
    <row r="74" spans="1:17" ht="15.75">
      <c r="A74" s="128"/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  <c r="O74" s="3"/>
      <c r="P74" s="3"/>
      <c r="Q74" s="3"/>
    </row>
    <row r="75" spans="1:17" ht="15.75">
      <c r="A75" s="128"/>
      <c r="B75" s="32"/>
      <c r="C75" s="32"/>
      <c r="D75" s="32"/>
      <c r="E75" s="32"/>
      <c r="F75" s="32"/>
      <c r="G75" s="32"/>
      <c r="H75" s="32"/>
      <c r="I75" s="32"/>
      <c r="J75" s="32"/>
      <c r="K75" s="93" t="s">
        <v>29</v>
      </c>
      <c r="L75" s="32"/>
      <c r="M75" s="32"/>
      <c r="N75" s="32"/>
      <c r="O75" s="3"/>
      <c r="P75" s="3"/>
      <c r="Q75" s="3"/>
    </row>
    <row r="76" spans="1:17" ht="15.75">
      <c r="A76" s="128"/>
      <c r="B76" s="3"/>
      <c r="C76" s="32"/>
      <c r="D76" s="32"/>
      <c r="E76" s="32"/>
      <c r="F76" s="32"/>
      <c r="G76" s="32"/>
      <c r="H76" s="32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128"/>
      <c r="B77" s="3"/>
      <c r="C77" s="32"/>
      <c r="D77" s="32"/>
      <c r="E77" s="32"/>
      <c r="F77" s="32"/>
      <c r="G77" s="32"/>
      <c r="H77" s="32"/>
      <c r="I77" s="3"/>
      <c r="J77" s="3"/>
      <c r="K77" s="4"/>
      <c r="L77" s="3"/>
      <c r="M77" s="3"/>
      <c r="N77" s="3"/>
      <c r="O77" s="3"/>
      <c r="P77" s="3"/>
      <c r="Q77" s="3"/>
    </row>
    <row r="78" spans="1:17" ht="15.75">
      <c r="A78" s="128"/>
      <c r="B78" s="3"/>
      <c r="C78" s="32"/>
      <c r="D78" s="32"/>
      <c r="E78" s="32"/>
      <c r="F78" s="32"/>
      <c r="G78" s="32"/>
      <c r="H78" s="32"/>
      <c r="I78" s="3"/>
      <c r="J78" s="3"/>
      <c r="K78" s="3"/>
      <c r="L78" s="3"/>
      <c r="M78" s="3"/>
      <c r="N78" s="3"/>
      <c r="O78" s="3"/>
      <c r="P78" s="3"/>
      <c r="Q78" s="3"/>
    </row>
  </sheetData>
  <sheetProtection/>
  <mergeCells count="29">
    <mergeCell ref="P10:P11"/>
    <mergeCell ref="K10:K11"/>
    <mergeCell ref="N10:N11"/>
    <mergeCell ref="R8:R9"/>
    <mergeCell ref="S8:S9"/>
    <mergeCell ref="T8:T9"/>
    <mergeCell ref="R10:R11"/>
    <mergeCell ref="S10:S11"/>
    <mergeCell ref="T10:T11"/>
    <mergeCell ref="M2:Q2"/>
    <mergeCell ref="A8:A11"/>
    <mergeCell ref="B8:B11"/>
    <mergeCell ref="C8:E9"/>
    <mergeCell ref="F8:H9"/>
    <mergeCell ref="I8:K9"/>
    <mergeCell ref="L8:N9"/>
    <mergeCell ref="O8:Q9"/>
    <mergeCell ref="E10:E11"/>
    <mergeCell ref="H10:H11"/>
    <mergeCell ref="C10:C11"/>
    <mergeCell ref="F10:F11"/>
    <mergeCell ref="I10:I11"/>
    <mergeCell ref="L10:L11"/>
    <mergeCell ref="O10:O11"/>
    <mergeCell ref="Q10:Q11"/>
    <mergeCell ref="D10:D11"/>
    <mergeCell ref="G10:G11"/>
    <mergeCell ref="J10:J11"/>
    <mergeCell ref="M10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B8" sqref="B8:B11"/>
    </sheetView>
  </sheetViews>
  <sheetFormatPr defaultColWidth="9.140625" defaultRowHeight="12.75"/>
  <cols>
    <col min="1" max="1" width="9.140625" style="138" customWidth="1"/>
    <col min="2" max="2" width="44.57421875" style="0" customWidth="1"/>
    <col min="4" max="4" width="11.00390625" style="0" customWidth="1"/>
    <col min="7" max="7" width="12.00390625" style="0" customWidth="1"/>
    <col min="10" max="10" width="11.57421875" style="0" customWidth="1"/>
    <col min="13" max="13" width="10.8515625" style="0" customWidth="1"/>
    <col min="14" max="14" width="10.140625" style="0" customWidth="1"/>
    <col min="16" max="16" width="10.8515625" style="0" customWidth="1"/>
    <col min="17" max="17" width="10.00390625" style="0" customWidth="1"/>
    <col min="18" max="20" width="0" style="0" hidden="1" customWidth="1"/>
  </cols>
  <sheetData>
    <row r="1" spans="1:17" ht="15.75">
      <c r="A1" s="12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31</v>
      </c>
      <c r="N1" s="3"/>
      <c r="O1" s="3"/>
      <c r="P1" s="3"/>
      <c r="Q1" s="3"/>
    </row>
    <row r="2" spans="1:17" ht="15.75">
      <c r="A2" s="1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7" t="s">
        <v>67</v>
      </c>
      <c r="N2" s="167"/>
      <c r="O2" s="167"/>
      <c r="P2" s="167"/>
      <c r="Q2" s="167"/>
    </row>
    <row r="3" spans="1:17" ht="15.75">
      <c r="A3" s="12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93</v>
      </c>
      <c r="N3" s="8"/>
      <c r="O3" s="3"/>
      <c r="P3" s="3"/>
      <c r="Q3" s="3"/>
    </row>
    <row r="4" spans="1:17" ht="15.75">
      <c r="A4" s="12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128"/>
      <c r="B5" s="3"/>
      <c r="C5" s="7" t="s">
        <v>124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128"/>
      <c r="B6" s="3"/>
      <c r="C6" s="12"/>
      <c r="D6" s="12"/>
      <c r="E6" s="12"/>
      <c r="F6" s="12"/>
      <c r="G6" s="1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28"/>
      <c r="B7" s="32" t="s">
        <v>92</v>
      </c>
      <c r="C7" s="12"/>
      <c r="D7" s="12"/>
      <c r="E7" s="12"/>
      <c r="F7" s="12"/>
      <c r="G7" s="12"/>
      <c r="H7" s="3"/>
      <c r="I7" s="3" t="s">
        <v>1</v>
      </c>
      <c r="J7" s="34"/>
      <c r="K7" s="43">
        <v>1.12</v>
      </c>
      <c r="L7" s="34"/>
      <c r="M7" s="3"/>
      <c r="N7" s="34">
        <v>1.081</v>
      </c>
      <c r="O7" s="34"/>
      <c r="P7" s="3"/>
      <c r="Q7" s="34">
        <v>1.055</v>
      </c>
    </row>
    <row r="8" spans="1:20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ht="12.75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ht="114.7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4.25">
      <c r="A12" s="132" t="s">
        <v>76</v>
      </c>
      <c r="B12" s="96" t="s">
        <v>70</v>
      </c>
      <c r="C12" s="122">
        <f aca="true" t="shared" si="0" ref="C12:Q12">SUM(C14+C49)</f>
        <v>3045.631</v>
      </c>
      <c r="D12" s="122">
        <f t="shared" si="0"/>
        <v>0</v>
      </c>
      <c r="E12" s="122">
        <f t="shared" si="0"/>
        <v>3045.631</v>
      </c>
      <c r="F12" s="122">
        <f t="shared" si="0"/>
        <v>1072.0620000000001</v>
      </c>
      <c r="G12" s="122">
        <f t="shared" si="0"/>
        <v>0</v>
      </c>
      <c r="H12" s="122">
        <f t="shared" si="0"/>
        <v>1072.0620000000001</v>
      </c>
      <c r="I12" s="116">
        <f t="shared" si="0"/>
        <v>4239.165</v>
      </c>
      <c r="J12" s="116">
        <f t="shared" si="0"/>
        <v>0</v>
      </c>
      <c r="K12" s="116">
        <f t="shared" si="0"/>
        <v>4239.165</v>
      </c>
      <c r="L12" s="116">
        <f t="shared" si="0"/>
        <v>4677.274</v>
      </c>
      <c r="M12" s="116">
        <f t="shared" si="0"/>
        <v>0</v>
      </c>
      <c r="N12" s="116">
        <f t="shared" si="0"/>
        <v>4677.274</v>
      </c>
      <c r="O12" s="116">
        <f t="shared" si="0"/>
        <v>5108.893</v>
      </c>
      <c r="P12" s="116">
        <f t="shared" si="0"/>
        <v>0</v>
      </c>
      <c r="Q12" s="116">
        <f t="shared" si="0"/>
        <v>5108.893</v>
      </c>
      <c r="R12" s="102">
        <f>SUM(R14+R49)</f>
        <v>349.043</v>
      </c>
      <c r="S12" s="22">
        <f>SUM(S14+S49)</f>
        <v>377.315483</v>
      </c>
      <c r="T12" s="22">
        <f>SUM(T14+T49)</f>
        <v>398.06783456499994</v>
      </c>
    </row>
    <row r="13" spans="1:20" ht="15.75">
      <c r="A13" s="133"/>
      <c r="B13" s="97" t="s">
        <v>0</v>
      </c>
      <c r="C13" s="125"/>
      <c r="D13" s="125"/>
      <c r="E13" s="125"/>
      <c r="F13" s="125"/>
      <c r="G13" s="125"/>
      <c r="H13" s="125"/>
      <c r="I13" s="110"/>
      <c r="J13" s="127"/>
      <c r="K13" s="110"/>
      <c r="L13" s="127"/>
      <c r="M13" s="127"/>
      <c r="N13" s="127"/>
      <c r="O13" s="110"/>
      <c r="P13" s="127"/>
      <c r="Q13" s="126"/>
      <c r="R13" s="103"/>
      <c r="S13" s="25"/>
      <c r="T13" s="25"/>
    </row>
    <row r="14" spans="1:20" ht="14.25">
      <c r="A14" s="134">
        <v>2000</v>
      </c>
      <c r="B14" s="98" t="s">
        <v>5</v>
      </c>
      <c r="C14" s="122">
        <f aca="true" t="shared" si="1" ref="C14:Q14">SUM(C15+C20+C36+C39+C43+C47+C48)</f>
        <v>3045.631</v>
      </c>
      <c r="D14" s="122">
        <f t="shared" si="1"/>
        <v>0</v>
      </c>
      <c r="E14" s="122">
        <f t="shared" si="1"/>
        <v>3045.631</v>
      </c>
      <c r="F14" s="122">
        <f t="shared" si="1"/>
        <v>1072.0620000000001</v>
      </c>
      <c r="G14" s="122">
        <f t="shared" si="1"/>
        <v>0</v>
      </c>
      <c r="H14" s="122">
        <f t="shared" si="1"/>
        <v>1072.0620000000001</v>
      </c>
      <c r="I14" s="116">
        <f t="shared" si="1"/>
        <v>4239.165</v>
      </c>
      <c r="J14" s="116">
        <f t="shared" si="1"/>
        <v>0</v>
      </c>
      <c r="K14" s="116">
        <f t="shared" si="1"/>
        <v>4239.165</v>
      </c>
      <c r="L14" s="116">
        <f t="shared" si="1"/>
        <v>4677.274</v>
      </c>
      <c r="M14" s="116">
        <f t="shared" si="1"/>
        <v>0</v>
      </c>
      <c r="N14" s="116">
        <f t="shared" si="1"/>
        <v>4677.274</v>
      </c>
      <c r="O14" s="116">
        <f t="shared" si="1"/>
        <v>5108.893</v>
      </c>
      <c r="P14" s="116">
        <f t="shared" si="1"/>
        <v>0</v>
      </c>
      <c r="Q14" s="116">
        <f t="shared" si="1"/>
        <v>5108.893</v>
      </c>
      <c r="R14" s="104">
        <f>SUM(R15+R20+R36+R39+R43+R47+R48)</f>
        <v>349.043</v>
      </c>
      <c r="S14" s="26">
        <f>SUM(S15+S20+S36+S39+S43+S47+S48)</f>
        <v>377.315483</v>
      </c>
      <c r="T14" s="26">
        <f>SUM(T15+T20+T36+T39+T43+T47+T48)</f>
        <v>398.06783456499994</v>
      </c>
    </row>
    <row r="15" spans="1:20" ht="14.25">
      <c r="A15" s="134">
        <v>2100</v>
      </c>
      <c r="B15" s="98" t="s">
        <v>33</v>
      </c>
      <c r="C15" s="122">
        <f aca="true" t="shared" si="2" ref="C15:Q15">SUM(C16+C19)</f>
        <v>2442.312</v>
      </c>
      <c r="D15" s="122">
        <f t="shared" si="2"/>
        <v>0</v>
      </c>
      <c r="E15" s="122">
        <f t="shared" si="2"/>
        <v>2442.312</v>
      </c>
      <c r="F15" s="122">
        <f t="shared" si="2"/>
        <v>205.31300000000002</v>
      </c>
      <c r="G15" s="122">
        <f t="shared" si="2"/>
        <v>0</v>
      </c>
      <c r="H15" s="122">
        <f t="shared" si="2"/>
        <v>205.31300000000002</v>
      </c>
      <c r="I15" s="116">
        <f t="shared" si="2"/>
        <v>3397.353</v>
      </c>
      <c r="J15" s="116">
        <f t="shared" si="2"/>
        <v>0</v>
      </c>
      <c r="K15" s="116">
        <f t="shared" si="2"/>
        <v>3397.353</v>
      </c>
      <c r="L15" s="116">
        <f t="shared" si="2"/>
        <v>3778.045</v>
      </c>
      <c r="M15" s="116">
        <f t="shared" si="2"/>
        <v>0</v>
      </c>
      <c r="N15" s="116">
        <f t="shared" si="2"/>
        <v>3778.045</v>
      </c>
      <c r="O15" s="116">
        <f t="shared" si="2"/>
        <v>4159.582</v>
      </c>
      <c r="P15" s="116">
        <f t="shared" si="2"/>
        <v>0</v>
      </c>
      <c r="Q15" s="116">
        <f t="shared" si="2"/>
        <v>4159.582</v>
      </c>
      <c r="R15" s="104">
        <f>SUM(R16+R19)</f>
        <v>198.803</v>
      </c>
      <c r="S15" s="26">
        <f>SUM(S16+S19)</f>
        <v>214.90604299999998</v>
      </c>
      <c r="T15" s="26">
        <f>SUM(T16+T19)</f>
        <v>226.72587536499998</v>
      </c>
    </row>
    <row r="16" spans="1:20" ht="15">
      <c r="A16" s="135">
        <v>2110</v>
      </c>
      <c r="B16" s="99" t="s">
        <v>34</v>
      </c>
      <c r="C16" s="123">
        <f aca="true" t="shared" si="3" ref="C16:Q16">SUM(C17+C18)</f>
        <v>1791.865</v>
      </c>
      <c r="D16" s="123">
        <f t="shared" si="3"/>
        <v>0</v>
      </c>
      <c r="E16" s="123">
        <f t="shared" si="3"/>
        <v>1791.865</v>
      </c>
      <c r="F16" s="123">
        <f>SUM(F17+F18)</f>
        <v>141.371</v>
      </c>
      <c r="G16" s="123">
        <f t="shared" si="3"/>
        <v>0</v>
      </c>
      <c r="H16" s="123">
        <f t="shared" si="3"/>
        <v>141.371</v>
      </c>
      <c r="I16" s="124">
        <f t="shared" si="3"/>
        <v>2492.555</v>
      </c>
      <c r="J16" s="124">
        <f t="shared" si="3"/>
        <v>0</v>
      </c>
      <c r="K16" s="124">
        <f t="shared" si="3"/>
        <v>2492.555</v>
      </c>
      <c r="L16" s="124">
        <f t="shared" si="3"/>
        <v>2771.86</v>
      </c>
      <c r="M16" s="124">
        <f t="shared" si="3"/>
        <v>0</v>
      </c>
      <c r="N16" s="124">
        <f t="shared" si="3"/>
        <v>2771.86</v>
      </c>
      <c r="O16" s="124">
        <f t="shared" si="3"/>
        <v>3051.784</v>
      </c>
      <c r="P16" s="124">
        <f t="shared" si="3"/>
        <v>0</v>
      </c>
      <c r="Q16" s="124">
        <f t="shared" si="3"/>
        <v>3051.784</v>
      </c>
      <c r="R16" s="103">
        <f>SUM(R17+R18)</f>
        <v>145.857</v>
      </c>
      <c r="S16" s="25">
        <f>SUM(S17+S18)</f>
        <v>157.671417</v>
      </c>
      <c r="T16" s="25">
        <f>SUM(T17+T18)</f>
        <v>166.34334493499998</v>
      </c>
    </row>
    <row r="17" spans="1:20" ht="15">
      <c r="A17" s="135">
        <v>2111</v>
      </c>
      <c r="B17" s="99" t="s">
        <v>6</v>
      </c>
      <c r="C17" s="123">
        <v>1791.865</v>
      </c>
      <c r="D17" s="123"/>
      <c r="E17" s="123">
        <f>SUM(C17+D17)</f>
        <v>1791.865</v>
      </c>
      <c r="F17" s="123">
        <v>141.371</v>
      </c>
      <c r="G17" s="123"/>
      <c r="H17" s="123">
        <f>SUM(F17+G17)</f>
        <v>141.371</v>
      </c>
      <c r="I17" s="124">
        <v>2492.555</v>
      </c>
      <c r="J17" s="124"/>
      <c r="K17" s="124">
        <f>SUM(I17+J17)</f>
        <v>2492.555</v>
      </c>
      <c r="L17" s="124">
        <v>2771.86</v>
      </c>
      <c r="M17" s="124">
        <f>J17*108.1%</f>
        <v>0</v>
      </c>
      <c r="N17" s="124">
        <f>SUM(L17+M17)</f>
        <v>2771.86</v>
      </c>
      <c r="O17" s="124">
        <v>3051.784</v>
      </c>
      <c r="P17" s="124">
        <f>M17*105.5%</f>
        <v>0</v>
      </c>
      <c r="Q17" s="124">
        <f>SUM(O17+P17)</f>
        <v>3051.784</v>
      </c>
      <c r="R17" s="103">
        <v>145.857</v>
      </c>
      <c r="S17" s="25">
        <f>R17*108.1%</f>
        <v>157.671417</v>
      </c>
      <c r="T17" s="25">
        <f>S17*105.5%</f>
        <v>166.34334493499998</v>
      </c>
    </row>
    <row r="18" spans="1:20" ht="15">
      <c r="A18" s="135">
        <v>2112</v>
      </c>
      <c r="B18" s="99" t="s">
        <v>35</v>
      </c>
      <c r="C18" s="123"/>
      <c r="D18" s="123"/>
      <c r="E18" s="123">
        <f>SUM(C18+D18)</f>
        <v>0</v>
      </c>
      <c r="F18" s="123"/>
      <c r="G18" s="123"/>
      <c r="H18" s="123">
        <f>SUM(F18+G18)</f>
        <v>0</v>
      </c>
      <c r="I18" s="124"/>
      <c r="J18" s="124"/>
      <c r="K18" s="124">
        <f>SUM(I18+J18)</f>
        <v>0</v>
      </c>
      <c r="L18" s="124"/>
      <c r="M18" s="124"/>
      <c r="N18" s="124">
        <f>SUM(L18+M18)</f>
        <v>0</v>
      </c>
      <c r="O18" s="124"/>
      <c r="P18" s="124"/>
      <c r="Q18" s="124">
        <f>SUM(O18+P18)</f>
        <v>0</v>
      </c>
      <c r="R18" s="105"/>
      <c r="S18" s="81"/>
      <c r="T18" s="81"/>
    </row>
    <row r="19" spans="1:20" ht="15">
      <c r="A19" s="135">
        <v>2120</v>
      </c>
      <c r="B19" s="99" t="s">
        <v>36</v>
      </c>
      <c r="C19" s="123">
        <v>650.447</v>
      </c>
      <c r="D19" s="123"/>
      <c r="E19" s="123">
        <f>SUM(C19+D19)</f>
        <v>650.447</v>
      </c>
      <c r="F19" s="123">
        <v>63.942</v>
      </c>
      <c r="G19" s="123"/>
      <c r="H19" s="123">
        <f>SUM(F19+G19)</f>
        <v>63.942</v>
      </c>
      <c r="I19" s="124">
        <v>904.798</v>
      </c>
      <c r="J19" s="124"/>
      <c r="K19" s="124">
        <f>SUM(I19+J19)</f>
        <v>904.798</v>
      </c>
      <c r="L19" s="124">
        <v>1006.185</v>
      </c>
      <c r="M19" s="124">
        <f>J19*108.1%</f>
        <v>0</v>
      </c>
      <c r="N19" s="124">
        <f>SUM(L19+M19)</f>
        <v>1006.185</v>
      </c>
      <c r="O19" s="124">
        <v>1107.798</v>
      </c>
      <c r="P19" s="124">
        <f>M19*105.5%</f>
        <v>0</v>
      </c>
      <c r="Q19" s="124">
        <f>SUM(O19+P19)</f>
        <v>1107.798</v>
      </c>
      <c r="R19" s="105">
        <v>52.946</v>
      </c>
      <c r="S19" s="25">
        <f>R19*108.1%</f>
        <v>57.234626</v>
      </c>
      <c r="T19" s="25">
        <f>S19*105.5%</f>
        <v>60.382530429999996</v>
      </c>
    </row>
    <row r="20" spans="1:20" ht="14.25">
      <c r="A20" s="134">
        <v>2200</v>
      </c>
      <c r="B20" s="98" t="s">
        <v>37</v>
      </c>
      <c r="C20" s="122">
        <f>SUM(C21+C22+C23+C24+C25+C26+C27+C33)</f>
        <v>603.319</v>
      </c>
      <c r="D20" s="122">
        <f aca="true" t="shared" si="4" ref="D20:Q20">SUM(D21+D22+D23+D24+D25+D26+D27+D33)</f>
        <v>0</v>
      </c>
      <c r="E20" s="122">
        <f t="shared" si="4"/>
        <v>603.319</v>
      </c>
      <c r="F20" s="122">
        <f t="shared" si="4"/>
        <v>862.5029999999999</v>
      </c>
      <c r="G20" s="122">
        <f t="shared" si="4"/>
        <v>0</v>
      </c>
      <c r="H20" s="122">
        <f t="shared" si="4"/>
        <v>862.5029999999999</v>
      </c>
      <c r="I20" s="116">
        <f t="shared" si="4"/>
        <v>841.8119999999999</v>
      </c>
      <c r="J20" s="116">
        <f t="shared" si="4"/>
        <v>0</v>
      </c>
      <c r="K20" s="116">
        <f t="shared" si="4"/>
        <v>841.8119999999999</v>
      </c>
      <c r="L20" s="116">
        <f t="shared" si="4"/>
        <v>899.229</v>
      </c>
      <c r="M20" s="116">
        <f t="shared" si="4"/>
        <v>0</v>
      </c>
      <c r="N20" s="116">
        <f t="shared" si="4"/>
        <v>899.229</v>
      </c>
      <c r="O20" s="116">
        <f t="shared" si="4"/>
        <v>949.3109999999999</v>
      </c>
      <c r="P20" s="116">
        <f t="shared" si="4"/>
        <v>0</v>
      </c>
      <c r="Q20" s="116">
        <f t="shared" si="4"/>
        <v>949.3109999999999</v>
      </c>
      <c r="R20" s="106">
        <f>SUM(R21+R22+R23+R24+R25+R26+R27+R33)</f>
        <v>150.24</v>
      </c>
      <c r="S20" s="23">
        <f>SUM(S21+S22+S23+S24+S25+S26+S27+S33)</f>
        <v>162.40943999999996</v>
      </c>
      <c r="T20" s="23">
        <f>SUM(T21+T22+T23+T24+T25+T26+T27+T33)</f>
        <v>171.34195919999996</v>
      </c>
    </row>
    <row r="21" spans="1:20" ht="15">
      <c r="A21" s="135">
        <v>2210</v>
      </c>
      <c r="B21" s="99" t="s">
        <v>38</v>
      </c>
      <c r="C21" s="139">
        <f>2.028-2.028</f>
        <v>0</v>
      </c>
      <c r="D21" s="123">
        <v>0</v>
      </c>
      <c r="E21" s="123">
        <f aca="true" t="shared" si="5" ref="E21:E32">SUM(C21+D21)</f>
        <v>0</v>
      </c>
      <c r="F21" s="123">
        <v>1</v>
      </c>
      <c r="G21" s="123">
        <v>0</v>
      </c>
      <c r="H21" s="123">
        <f aca="true" t="shared" si="6" ref="H21:H32">SUM(F21+G21)</f>
        <v>1</v>
      </c>
      <c r="I21" s="124">
        <v>10.59</v>
      </c>
      <c r="J21" s="124">
        <v>0</v>
      </c>
      <c r="K21" s="124">
        <f aca="true" t="shared" si="7" ref="K21:K32">SUM(I21+J21)</f>
        <v>10.59</v>
      </c>
      <c r="L21" s="124">
        <v>11.448</v>
      </c>
      <c r="M21" s="124">
        <f aca="true" t="shared" si="8" ref="L21:M48">J21*108.1%</f>
        <v>0</v>
      </c>
      <c r="N21" s="124">
        <f aca="true" t="shared" si="9" ref="N21:N26">SUM(L21+M21)</f>
        <v>11.448</v>
      </c>
      <c r="O21" s="124">
        <v>12.078</v>
      </c>
      <c r="P21" s="124">
        <f aca="true" t="shared" si="10" ref="O21:P48">M21*105.5%</f>
        <v>0</v>
      </c>
      <c r="Q21" s="124">
        <f aca="true" t="shared" si="11" ref="Q21:Q32">SUM(O21+P21)</f>
        <v>12.078</v>
      </c>
      <c r="R21" s="103">
        <v>2.5</v>
      </c>
      <c r="S21" s="25">
        <f aca="true" t="shared" si="12" ref="S21:S48">R21*108.1%</f>
        <v>2.7024999999999997</v>
      </c>
      <c r="T21" s="25">
        <f aca="true" t="shared" si="13" ref="T21:T48">S21*105.5%</f>
        <v>2.8511374999999997</v>
      </c>
    </row>
    <row r="22" spans="1:20" ht="15">
      <c r="A22" s="135">
        <v>2220</v>
      </c>
      <c r="B22" s="99" t="s">
        <v>39</v>
      </c>
      <c r="C22" s="123">
        <v>0.202</v>
      </c>
      <c r="D22" s="123"/>
      <c r="E22" s="123">
        <f t="shared" si="5"/>
        <v>0.202</v>
      </c>
      <c r="F22" s="123">
        <v>0.364</v>
      </c>
      <c r="G22" s="123"/>
      <c r="H22" s="123">
        <f t="shared" si="6"/>
        <v>0.364</v>
      </c>
      <c r="I22" s="124">
        <v>0.408</v>
      </c>
      <c r="J22" s="124"/>
      <c r="K22" s="124">
        <f t="shared" si="7"/>
        <v>0.408</v>
      </c>
      <c r="L22" s="124">
        <v>0.441</v>
      </c>
      <c r="M22" s="124">
        <f t="shared" si="8"/>
        <v>0</v>
      </c>
      <c r="N22" s="124">
        <f t="shared" si="9"/>
        <v>0.441</v>
      </c>
      <c r="O22" s="124">
        <v>0.465</v>
      </c>
      <c r="P22" s="124">
        <f t="shared" si="10"/>
        <v>0</v>
      </c>
      <c r="Q22" s="124">
        <f t="shared" si="11"/>
        <v>0.465</v>
      </c>
      <c r="R22" s="103"/>
      <c r="S22" s="25">
        <f t="shared" si="12"/>
        <v>0</v>
      </c>
      <c r="T22" s="25">
        <f t="shared" si="13"/>
        <v>0</v>
      </c>
    </row>
    <row r="23" spans="1:20" ht="15">
      <c r="A23" s="135">
        <v>2230</v>
      </c>
      <c r="B23" s="99" t="s">
        <v>7</v>
      </c>
      <c r="C23" s="123">
        <v>185.661</v>
      </c>
      <c r="D23" s="123">
        <v>0</v>
      </c>
      <c r="E23" s="123">
        <f t="shared" si="5"/>
        <v>185.661</v>
      </c>
      <c r="F23" s="123">
        <v>303.242</v>
      </c>
      <c r="G23" s="123">
        <v>0</v>
      </c>
      <c r="H23" s="123">
        <f t="shared" si="6"/>
        <v>303.242</v>
      </c>
      <c r="I23" s="124">
        <v>322.625</v>
      </c>
      <c r="J23" s="124">
        <v>0</v>
      </c>
      <c r="K23" s="124">
        <f t="shared" si="7"/>
        <v>322.625</v>
      </c>
      <c r="L23" s="124">
        <v>348.758</v>
      </c>
      <c r="M23" s="124">
        <f t="shared" si="8"/>
        <v>0</v>
      </c>
      <c r="N23" s="124">
        <f t="shared" si="9"/>
        <v>348.758</v>
      </c>
      <c r="O23" s="124">
        <v>367.94</v>
      </c>
      <c r="P23" s="124">
        <f t="shared" si="10"/>
        <v>0</v>
      </c>
      <c r="Q23" s="124">
        <f t="shared" si="11"/>
        <v>367.94</v>
      </c>
      <c r="R23" s="114">
        <v>137.24</v>
      </c>
      <c r="S23" s="25">
        <f t="shared" si="12"/>
        <v>148.35644</v>
      </c>
      <c r="T23" s="25">
        <f t="shared" si="13"/>
        <v>156.51604419999998</v>
      </c>
    </row>
    <row r="24" spans="1:20" ht="15">
      <c r="A24" s="135">
        <v>2240</v>
      </c>
      <c r="B24" s="99" t="s">
        <v>8</v>
      </c>
      <c r="C24" s="123">
        <v>60.797</v>
      </c>
      <c r="D24" s="123">
        <v>0</v>
      </c>
      <c r="E24" s="123">
        <f t="shared" si="5"/>
        <v>60.797</v>
      </c>
      <c r="F24" s="123">
        <f>19.626-0.815</f>
        <v>18.811</v>
      </c>
      <c r="G24" s="123">
        <v>0</v>
      </c>
      <c r="H24" s="123">
        <f t="shared" si="6"/>
        <v>18.811</v>
      </c>
      <c r="I24" s="124">
        <v>16.353</v>
      </c>
      <c r="J24" s="124"/>
      <c r="K24" s="124">
        <f t="shared" si="7"/>
        <v>16.353</v>
      </c>
      <c r="L24" s="124">
        <v>17.678</v>
      </c>
      <c r="M24" s="124">
        <f t="shared" si="8"/>
        <v>0</v>
      </c>
      <c r="N24" s="124">
        <f t="shared" si="9"/>
        <v>17.678</v>
      </c>
      <c r="O24" s="124">
        <v>18.65</v>
      </c>
      <c r="P24" s="124">
        <f t="shared" si="10"/>
        <v>0</v>
      </c>
      <c r="Q24" s="124">
        <f t="shared" si="11"/>
        <v>18.65</v>
      </c>
      <c r="R24" s="103">
        <v>2.5</v>
      </c>
      <c r="S24" s="25">
        <f t="shared" si="12"/>
        <v>2.7024999999999997</v>
      </c>
      <c r="T24" s="25">
        <f t="shared" si="13"/>
        <v>2.8511374999999997</v>
      </c>
    </row>
    <row r="25" spans="1:20" ht="15">
      <c r="A25" s="135">
        <v>2250</v>
      </c>
      <c r="B25" s="99" t="s">
        <v>10</v>
      </c>
      <c r="C25" s="123"/>
      <c r="D25" s="123"/>
      <c r="E25" s="123">
        <f t="shared" si="5"/>
        <v>0</v>
      </c>
      <c r="F25" s="123"/>
      <c r="G25" s="123"/>
      <c r="H25" s="123">
        <f t="shared" si="6"/>
        <v>0</v>
      </c>
      <c r="I25" s="124"/>
      <c r="J25" s="124"/>
      <c r="K25" s="124">
        <f t="shared" si="7"/>
        <v>0</v>
      </c>
      <c r="L25" s="124">
        <f t="shared" si="8"/>
        <v>0</v>
      </c>
      <c r="M25" s="124">
        <f t="shared" si="8"/>
        <v>0</v>
      </c>
      <c r="N25" s="124">
        <f t="shared" si="9"/>
        <v>0</v>
      </c>
      <c r="O25" s="124">
        <f t="shared" si="10"/>
        <v>0</v>
      </c>
      <c r="P25" s="124">
        <f t="shared" si="10"/>
        <v>0</v>
      </c>
      <c r="Q25" s="124">
        <f t="shared" si="11"/>
        <v>0</v>
      </c>
      <c r="R25" s="105">
        <v>7.5</v>
      </c>
      <c r="S25" s="25">
        <f t="shared" si="12"/>
        <v>8.1075</v>
      </c>
      <c r="T25" s="25">
        <f t="shared" si="13"/>
        <v>8.5534125</v>
      </c>
    </row>
    <row r="26" spans="1:20" ht="15">
      <c r="A26" s="135">
        <v>2260</v>
      </c>
      <c r="B26" s="99" t="s">
        <v>40</v>
      </c>
      <c r="C26" s="123"/>
      <c r="D26" s="123"/>
      <c r="E26" s="123">
        <f t="shared" si="5"/>
        <v>0</v>
      </c>
      <c r="F26" s="123"/>
      <c r="G26" s="123"/>
      <c r="H26" s="123">
        <f t="shared" si="6"/>
        <v>0</v>
      </c>
      <c r="I26" s="124"/>
      <c r="J26" s="124"/>
      <c r="K26" s="124">
        <f t="shared" si="7"/>
        <v>0</v>
      </c>
      <c r="L26" s="124">
        <f t="shared" si="8"/>
        <v>0</v>
      </c>
      <c r="M26" s="124">
        <f t="shared" si="8"/>
        <v>0</v>
      </c>
      <c r="N26" s="124">
        <f t="shared" si="9"/>
        <v>0</v>
      </c>
      <c r="O26" s="124">
        <f t="shared" si="10"/>
        <v>0</v>
      </c>
      <c r="P26" s="124">
        <f t="shared" si="10"/>
        <v>0</v>
      </c>
      <c r="Q26" s="124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">
      <c r="A27" s="135">
        <v>2270</v>
      </c>
      <c r="B27" s="99" t="s">
        <v>11</v>
      </c>
      <c r="C27" s="123">
        <f>SUM(C28+C29+C30+C31+C32)</f>
        <v>356.659</v>
      </c>
      <c r="D27" s="123">
        <f>SUM(D28+D29+D30+D31+D32)</f>
        <v>0</v>
      </c>
      <c r="E27" s="123">
        <f>SUM(E28+E29+E30+E31+E32)</f>
        <v>356.659</v>
      </c>
      <c r="F27" s="123">
        <f aca="true" t="shared" si="14" ref="F27:T27">SUM(F28+F29+F30+F31+F32)</f>
        <v>539.086</v>
      </c>
      <c r="G27" s="123">
        <f t="shared" si="14"/>
        <v>0</v>
      </c>
      <c r="H27" s="123">
        <f t="shared" si="14"/>
        <v>539.086</v>
      </c>
      <c r="I27" s="124">
        <f t="shared" si="14"/>
        <v>491.83599999999996</v>
      </c>
      <c r="J27" s="124">
        <f t="shared" si="14"/>
        <v>0</v>
      </c>
      <c r="K27" s="124">
        <f t="shared" si="14"/>
        <v>491.83599999999996</v>
      </c>
      <c r="L27" s="124">
        <f t="shared" si="14"/>
        <v>520.904</v>
      </c>
      <c r="M27" s="124">
        <f t="shared" si="14"/>
        <v>0</v>
      </c>
      <c r="N27" s="124">
        <f t="shared" si="14"/>
        <v>520.904</v>
      </c>
      <c r="O27" s="124">
        <f t="shared" si="14"/>
        <v>550.178</v>
      </c>
      <c r="P27" s="124">
        <f t="shared" si="14"/>
        <v>0</v>
      </c>
      <c r="Q27" s="124">
        <f t="shared" si="14"/>
        <v>550.178</v>
      </c>
      <c r="R27" s="107">
        <f t="shared" si="14"/>
        <v>0.5</v>
      </c>
      <c r="S27" s="24">
        <f t="shared" si="14"/>
        <v>0.5405</v>
      </c>
      <c r="T27" s="24">
        <f t="shared" si="14"/>
        <v>0.5702275</v>
      </c>
    </row>
    <row r="28" spans="1:20" ht="15">
      <c r="A28" s="135">
        <v>2271</v>
      </c>
      <c r="B28" s="99" t="s">
        <v>12</v>
      </c>
      <c r="C28" s="123">
        <v>277.382</v>
      </c>
      <c r="D28" s="123"/>
      <c r="E28" s="123">
        <f t="shared" si="5"/>
        <v>277.382</v>
      </c>
      <c r="F28" s="123">
        <v>422.008</v>
      </c>
      <c r="G28" s="123"/>
      <c r="H28" s="123">
        <f t="shared" si="6"/>
        <v>422.008</v>
      </c>
      <c r="I28" s="124">
        <v>371.061</v>
      </c>
      <c r="J28" s="124"/>
      <c r="K28" s="124">
        <f t="shared" si="7"/>
        <v>371.061</v>
      </c>
      <c r="L28" s="124">
        <v>392.991</v>
      </c>
      <c r="M28" s="124">
        <f t="shared" si="8"/>
        <v>0</v>
      </c>
      <c r="N28" s="124">
        <f>SUM(L28+M28)</f>
        <v>392.991</v>
      </c>
      <c r="O28" s="124">
        <v>415.077</v>
      </c>
      <c r="P28" s="124">
        <f t="shared" si="10"/>
        <v>0</v>
      </c>
      <c r="Q28" s="124">
        <f t="shared" si="11"/>
        <v>415.077</v>
      </c>
      <c r="R28" s="103"/>
      <c r="S28" s="25">
        <f t="shared" si="12"/>
        <v>0</v>
      </c>
      <c r="T28" s="25">
        <f t="shared" si="13"/>
        <v>0</v>
      </c>
    </row>
    <row r="29" spans="1:20" ht="15">
      <c r="A29" s="135">
        <v>2272</v>
      </c>
      <c r="B29" s="99" t="s">
        <v>41</v>
      </c>
      <c r="C29" s="123">
        <v>8.4</v>
      </c>
      <c r="D29" s="123"/>
      <c r="E29" s="123">
        <f t="shared" si="5"/>
        <v>8.4</v>
      </c>
      <c r="F29" s="123">
        <v>11.437</v>
      </c>
      <c r="G29" s="123"/>
      <c r="H29" s="123">
        <f t="shared" si="6"/>
        <v>11.437</v>
      </c>
      <c r="I29" s="124">
        <v>9.767</v>
      </c>
      <c r="J29" s="124"/>
      <c r="K29" s="124">
        <f t="shared" si="7"/>
        <v>9.767</v>
      </c>
      <c r="L29" s="124">
        <v>10.344</v>
      </c>
      <c r="M29" s="124">
        <f t="shared" si="8"/>
        <v>0</v>
      </c>
      <c r="N29" s="124">
        <f>SUM(L29+M29)</f>
        <v>10.344</v>
      </c>
      <c r="O29" s="124">
        <v>10.925</v>
      </c>
      <c r="P29" s="124">
        <f t="shared" si="10"/>
        <v>0</v>
      </c>
      <c r="Q29" s="124">
        <f t="shared" si="11"/>
        <v>10.925</v>
      </c>
      <c r="R29" s="103">
        <v>0.5</v>
      </c>
      <c r="S29" s="25">
        <f t="shared" si="12"/>
        <v>0.5405</v>
      </c>
      <c r="T29" s="25">
        <f t="shared" si="13"/>
        <v>0.5702275</v>
      </c>
    </row>
    <row r="30" spans="1:20" ht="15">
      <c r="A30" s="135">
        <v>2273</v>
      </c>
      <c r="B30" s="99" t="s">
        <v>13</v>
      </c>
      <c r="C30" s="123">
        <v>70.877</v>
      </c>
      <c r="D30" s="123"/>
      <c r="E30" s="123">
        <f t="shared" si="5"/>
        <v>70.877</v>
      </c>
      <c r="F30" s="123">
        <v>105.641</v>
      </c>
      <c r="G30" s="123"/>
      <c r="H30" s="123">
        <f t="shared" si="6"/>
        <v>105.641</v>
      </c>
      <c r="I30" s="124">
        <v>111.008</v>
      </c>
      <c r="J30" s="124"/>
      <c r="K30" s="124">
        <f t="shared" si="7"/>
        <v>111.008</v>
      </c>
      <c r="L30" s="124">
        <v>117.569</v>
      </c>
      <c r="M30" s="124">
        <f t="shared" si="8"/>
        <v>0</v>
      </c>
      <c r="N30" s="124">
        <f>SUM(L30+M30)</f>
        <v>117.569</v>
      </c>
      <c r="O30" s="124">
        <v>124.176</v>
      </c>
      <c r="P30" s="124">
        <f t="shared" si="10"/>
        <v>0</v>
      </c>
      <c r="Q30" s="124">
        <f t="shared" si="11"/>
        <v>124.176</v>
      </c>
      <c r="R30" s="103"/>
      <c r="S30" s="25">
        <f t="shared" si="12"/>
        <v>0</v>
      </c>
      <c r="T30" s="25">
        <f t="shared" si="13"/>
        <v>0</v>
      </c>
    </row>
    <row r="31" spans="1:20" ht="15">
      <c r="A31" s="135">
        <v>2274</v>
      </c>
      <c r="B31" s="99" t="s">
        <v>14</v>
      </c>
      <c r="C31" s="123">
        <v>0</v>
      </c>
      <c r="D31" s="123"/>
      <c r="E31" s="123">
        <f t="shared" si="5"/>
        <v>0</v>
      </c>
      <c r="F31" s="123">
        <v>0</v>
      </c>
      <c r="G31" s="123"/>
      <c r="H31" s="123">
        <f t="shared" si="6"/>
        <v>0</v>
      </c>
      <c r="I31" s="124">
        <v>0</v>
      </c>
      <c r="J31" s="124"/>
      <c r="K31" s="124">
        <f t="shared" si="7"/>
        <v>0</v>
      </c>
      <c r="L31" s="124">
        <f>I31*1.0591</f>
        <v>0</v>
      </c>
      <c r="M31" s="124">
        <f t="shared" si="8"/>
        <v>0</v>
      </c>
      <c r="N31" s="124">
        <f>SUM(L31+M31)</f>
        <v>0</v>
      </c>
      <c r="O31" s="124">
        <f>L31*1.0562</f>
        <v>0</v>
      </c>
      <c r="P31" s="124">
        <f t="shared" si="10"/>
        <v>0</v>
      </c>
      <c r="Q31" s="124">
        <f t="shared" si="11"/>
        <v>0</v>
      </c>
      <c r="R31" s="103"/>
      <c r="S31" s="25">
        <f t="shared" si="12"/>
        <v>0</v>
      </c>
      <c r="T31" s="25">
        <f t="shared" si="13"/>
        <v>0</v>
      </c>
    </row>
    <row r="32" spans="1:20" ht="15">
      <c r="A32" s="135">
        <v>2275</v>
      </c>
      <c r="B32" s="99" t="s">
        <v>15</v>
      </c>
      <c r="C32" s="123"/>
      <c r="D32" s="123"/>
      <c r="E32" s="123">
        <f t="shared" si="5"/>
        <v>0</v>
      </c>
      <c r="F32" s="123"/>
      <c r="G32" s="123"/>
      <c r="H32" s="123">
        <f t="shared" si="6"/>
        <v>0</v>
      </c>
      <c r="I32" s="124"/>
      <c r="J32" s="124"/>
      <c r="K32" s="124">
        <f t="shared" si="7"/>
        <v>0</v>
      </c>
      <c r="L32" s="124">
        <f>I32*1.0591</f>
        <v>0</v>
      </c>
      <c r="M32" s="124">
        <f t="shared" si="8"/>
        <v>0</v>
      </c>
      <c r="N32" s="124">
        <f>SUM(L32+M32)</f>
        <v>0</v>
      </c>
      <c r="O32" s="124">
        <f>L32*1.0562</f>
        <v>0</v>
      </c>
      <c r="P32" s="124">
        <f t="shared" si="10"/>
        <v>0</v>
      </c>
      <c r="Q32" s="124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ht="30.75" customHeight="1">
      <c r="A33" s="135">
        <v>2280</v>
      </c>
      <c r="B33" s="100" t="s">
        <v>16</v>
      </c>
      <c r="C33" s="123">
        <f aca="true" t="shared" si="15" ref="C33:T33">SUM(C34+C35)</f>
        <v>0</v>
      </c>
      <c r="D33" s="123">
        <f t="shared" si="15"/>
        <v>0</v>
      </c>
      <c r="E33" s="123">
        <f t="shared" si="15"/>
        <v>0</v>
      </c>
      <c r="F33" s="123">
        <f t="shared" si="15"/>
        <v>0</v>
      </c>
      <c r="G33" s="123">
        <f t="shared" si="15"/>
        <v>0</v>
      </c>
      <c r="H33" s="123">
        <f t="shared" si="15"/>
        <v>0</v>
      </c>
      <c r="I33" s="124">
        <f t="shared" si="15"/>
        <v>0</v>
      </c>
      <c r="J33" s="124">
        <f t="shared" si="15"/>
        <v>0</v>
      </c>
      <c r="K33" s="124">
        <f t="shared" si="15"/>
        <v>0</v>
      </c>
      <c r="L33" s="124">
        <f t="shared" si="15"/>
        <v>0</v>
      </c>
      <c r="M33" s="124">
        <f t="shared" si="15"/>
        <v>0</v>
      </c>
      <c r="N33" s="124">
        <f t="shared" si="15"/>
        <v>0</v>
      </c>
      <c r="O33" s="124">
        <f t="shared" si="15"/>
        <v>0</v>
      </c>
      <c r="P33" s="124">
        <f t="shared" si="15"/>
        <v>0</v>
      </c>
      <c r="Q33" s="124">
        <f t="shared" si="15"/>
        <v>0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ht="30" customHeight="1">
      <c r="A34" s="135">
        <v>2281</v>
      </c>
      <c r="B34" s="100" t="s">
        <v>42</v>
      </c>
      <c r="C34" s="123">
        <v>0</v>
      </c>
      <c r="D34" s="123"/>
      <c r="E34" s="123">
        <f>SUM(C34+D34)</f>
        <v>0</v>
      </c>
      <c r="F34" s="123"/>
      <c r="G34" s="123"/>
      <c r="H34" s="123">
        <f>SUM(F34+G34)</f>
        <v>0</v>
      </c>
      <c r="I34" s="124"/>
      <c r="J34" s="124"/>
      <c r="K34" s="124">
        <f>SUM(I34+J34)</f>
        <v>0</v>
      </c>
      <c r="L34" s="124">
        <f t="shared" si="8"/>
        <v>0</v>
      </c>
      <c r="M34" s="124">
        <f t="shared" si="8"/>
        <v>0</v>
      </c>
      <c r="N34" s="124">
        <f>SUM(L34+M34)</f>
        <v>0</v>
      </c>
      <c r="O34" s="124">
        <f t="shared" si="10"/>
        <v>0</v>
      </c>
      <c r="P34" s="124">
        <f t="shared" si="10"/>
        <v>0</v>
      </c>
      <c r="Q34" s="124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ht="43.5" customHeight="1">
      <c r="A35" s="135">
        <v>2282</v>
      </c>
      <c r="B35" s="100" t="s">
        <v>17</v>
      </c>
      <c r="C35" s="123">
        <v>0</v>
      </c>
      <c r="D35" s="123"/>
      <c r="E35" s="123">
        <f>SUM(C35+D35)</f>
        <v>0</v>
      </c>
      <c r="F35" s="123">
        <v>0</v>
      </c>
      <c r="G35" s="123"/>
      <c r="H35" s="123">
        <f>SUM(F35+G35)</f>
        <v>0</v>
      </c>
      <c r="I35" s="124">
        <f>F35*112%</f>
        <v>0</v>
      </c>
      <c r="J35" s="124"/>
      <c r="K35" s="124">
        <f>SUM(I35+J35)</f>
        <v>0</v>
      </c>
      <c r="L35" s="124">
        <f t="shared" si="8"/>
        <v>0</v>
      </c>
      <c r="M35" s="124">
        <f t="shared" si="8"/>
        <v>0</v>
      </c>
      <c r="N35" s="124">
        <f>SUM(L35+M35)</f>
        <v>0</v>
      </c>
      <c r="O35" s="124">
        <f t="shared" si="10"/>
        <v>0</v>
      </c>
      <c r="P35" s="124">
        <f t="shared" si="10"/>
        <v>0</v>
      </c>
      <c r="Q35" s="124">
        <f>SUM(O35+P35)</f>
        <v>0</v>
      </c>
      <c r="R35" s="105"/>
      <c r="S35" s="25">
        <f t="shared" si="12"/>
        <v>0</v>
      </c>
      <c r="T35" s="25">
        <f t="shared" si="13"/>
        <v>0</v>
      </c>
    </row>
    <row r="36" spans="1:20" ht="14.25">
      <c r="A36" s="134">
        <v>2400</v>
      </c>
      <c r="B36" s="98" t="s">
        <v>43</v>
      </c>
      <c r="C36" s="122">
        <f aca="true" t="shared" si="16" ref="C36:T36">SUM(C37+C38)</f>
        <v>0</v>
      </c>
      <c r="D36" s="122">
        <f t="shared" si="16"/>
        <v>0</v>
      </c>
      <c r="E36" s="122">
        <f t="shared" si="16"/>
        <v>0</v>
      </c>
      <c r="F36" s="122">
        <f t="shared" si="16"/>
        <v>0</v>
      </c>
      <c r="G36" s="122">
        <f t="shared" si="16"/>
        <v>0</v>
      </c>
      <c r="H36" s="122">
        <f t="shared" si="16"/>
        <v>0</v>
      </c>
      <c r="I36" s="116">
        <f t="shared" si="16"/>
        <v>0</v>
      </c>
      <c r="J36" s="116">
        <f t="shared" si="16"/>
        <v>0</v>
      </c>
      <c r="K36" s="116">
        <f t="shared" si="16"/>
        <v>0</v>
      </c>
      <c r="L36" s="116">
        <f t="shared" si="16"/>
        <v>0</v>
      </c>
      <c r="M36" s="116">
        <f t="shared" si="16"/>
        <v>0</v>
      </c>
      <c r="N36" s="116">
        <f t="shared" si="16"/>
        <v>0</v>
      </c>
      <c r="O36" s="116">
        <f t="shared" si="16"/>
        <v>0</v>
      </c>
      <c r="P36" s="116">
        <f t="shared" si="16"/>
        <v>0</v>
      </c>
      <c r="Q36" s="116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ht="15">
      <c r="A37" s="135">
        <v>2410</v>
      </c>
      <c r="B37" s="99" t="s">
        <v>44</v>
      </c>
      <c r="C37" s="123"/>
      <c r="D37" s="123"/>
      <c r="E37" s="123">
        <f>SUM(C37+D37)</f>
        <v>0</v>
      </c>
      <c r="F37" s="123"/>
      <c r="G37" s="123"/>
      <c r="H37" s="123">
        <f>SUM(F37+G37)</f>
        <v>0</v>
      </c>
      <c r="I37" s="124"/>
      <c r="J37" s="124"/>
      <c r="K37" s="124">
        <f>SUM(I37+J37)</f>
        <v>0</v>
      </c>
      <c r="L37" s="124">
        <f t="shared" si="8"/>
        <v>0</v>
      </c>
      <c r="M37" s="124">
        <f t="shared" si="8"/>
        <v>0</v>
      </c>
      <c r="N37" s="124">
        <f>SUM(L37+M37)</f>
        <v>0</v>
      </c>
      <c r="O37" s="124">
        <f t="shared" si="10"/>
        <v>0</v>
      </c>
      <c r="P37" s="124">
        <f t="shared" si="10"/>
        <v>0</v>
      </c>
      <c r="Q37" s="124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ht="15">
      <c r="A38" s="135">
        <v>2420</v>
      </c>
      <c r="B38" s="99" t="s">
        <v>45</v>
      </c>
      <c r="C38" s="123"/>
      <c r="D38" s="123"/>
      <c r="E38" s="123">
        <f>SUM(C38+D38)</f>
        <v>0</v>
      </c>
      <c r="F38" s="123"/>
      <c r="G38" s="123"/>
      <c r="H38" s="123">
        <f>SUM(F38+G38)</f>
        <v>0</v>
      </c>
      <c r="I38" s="124"/>
      <c r="J38" s="124"/>
      <c r="K38" s="124">
        <f>SUM(I38+J38)</f>
        <v>0</v>
      </c>
      <c r="L38" s="124">
        <f t="shared" si="8"/>
        <v>0</v>
      </c>
      <c r="M38" s="124">
        <f t="shared" si="8"/>
        <v>0</v>
      </c>
      <c r="N38" s="124">
        <f>SUM(L38+M38)</f>
        <v>0</v>
      </c>
      <c r="O38" s="124">
        <f t="shared" si="10"/>
        <v>0</v>
      </c>
      <c r="P38" s="124">
        <f t="shared" si="10"/>
        <v>0</v>
      </c>
      <c r="Q38" s="124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ht="14.25">
      <c r="A39" s="134">
        <v>2600</v>
      </c>
      <c r="B39" s="98" t="s">
        <v>46</v>
      </c>
      <c r="C39" s="122">
        <f aca="true" t="shared" si="17" ref="C39:T39">SUM(C40+C41+C42)</f>
        <v>0</v>
      </c>
      <c r="D39" s="122">
        <f t="shared" si="17"/>
        <v>0</v>
      </c>
      <c r="E39" s="122">
        <f t="shared" si="17"/>
        <v>0</v>
      </c>
      <c r="F39" s="122">
        <f t="shared" si="17"/>
        <v>0</v>
      </c>
      <c r="G39" s="122">
        <f t="shared" si="17"/>
        <v>0</v>
      </c>
      <c r="H39" s="122">
        <f t="shared" si="17"/>
        <v>0</v>
      </c>
      <c r="I39" s="116">
        <f t="shared" si="17"/>
        <v>0</v>
      </c>
      <c r="J39" s="116">
        <f t="shared" si="17"/>
        <v>0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30.75" customHeight="1">
      <c r="A40" s="135">
        <v>2610</v>
      </c>
      <c r="B40" s="100" t="s">
        <v>47</v>
      </c>
      <c r="C40" s="123"/>
      <c r="D40" s="123"/>
      <c r="E40" s="123">
        <f>SUM(C40+D40)</f>
        <v>0</v>
      </c>
      <c r="F40" s="123"/>
      <c r="G40" s="123"/>
      <c r="H40" s="123">
        <f>SUM(F40+G40)</f>
        <v>0</v>
      </c>
      <c r="I40" s="124"/>
      <c r="J40" s="124"/>
      <c r="K40" s="124">
        <f>SUM(I40+J40)</f>
        <v>0</v>
      </c>
      <c r="L40" s="124">
        <f t="shared" si="8"/>
        <v>0</v>
      </c>
      <c r="M40" s="124">
        <f t="shared" si="8"/>
        <v>0</v>
      </c>
      <c r="N40" s="124">
        <f>SUM(L40+M40)</f>
        <v>0</v>
      </c>
      <c r="O40" s="124">
        <f t="shared" si="10"/>
        <v>0</v>
      </c>
      <c r="P40" s="124">
        <f t="shared" si="10"/>
        <v>0</v>
      </c>
      <c r="Q40" s="124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2.25" customHeight="1">
      <c r="A41" s="135">
        <v>2620</v>
      </c>
      <c r="B41" s="100" t="s">
        <v>48</v>
      </c>
      <c r="C41" s="123"/>
      <c r="D41" s="123"/>
      <c r="E41" s="123">
        <f>SUM(C41+D41)</f>
        <v>0</v>
      </c>
      <c r="F41" s="123"/>
      <c r="G41" s="123"/>
      <c r="H41" s="123">
        <f>SUM(F41+G41)</f>
        <v>0</v>
      </c>
      <c r="I41" s="124"/>
      <c r="J41" s="124"/>
      <c r="K41" s="124">
        <f>SUM(I41+J41)</f>
        <v>0</v>
      </c>
      <c r="L41" s="124">
        <f t="shared" si="8"/>
        <v>0</v>
      </c>
      <c r="M41" s="124">
        <f t="shared" si="8"/>
        <v>0</v>
      </c>
      <c r="N41" s="124">
        <f>SUM(L41+M41)</f>
        <v>0</v>
      </c>
      <c r="O41" s="124">
        <f t="shared" si="10"/>
        <v>0</v>
      </c>
      <c r="P41" s="124">
        <f t="shared" si="10"/>
        <v>0</v>
      </c>
      <c r="Q41" s="124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4.5" customHeight="1">
      <c r="A42" s="135">
        <v>2630</v>
      </c>
      <c r="B42" s="100" t="s">
        <v>49</v>
      </c>
      <c r="C42" s="123"/>
      <c r="D42" s="123"/>
      <c r="E42" s="123">
        <f>SUM(C42+D42)</f>
        <v>0</v>
      </c>
      <c r="F42" s="123"/>
      <c r="G42" s="123"/>
      <c r="H42" s="123">
        <f>SUM(F42+G42)</f>
        <v>0</v>
      </c>
      <c r="I42" s="124"/>
      <c r="J42" s="124"/>
      <c r="K42" s="124">
        <f>SUM(I42+J42)</f>
        <v>0</v>
      </c>
      <c r="L42" s="124">
        <f t="shared" si="8"/>
        <v>0</v>
      </c>
      <c r="M42" s="124">
        <f t="shared" si="8"/>
        <v>0</v>
      </c>
      <c r="N42" s="124">
        <f>SUM(L42+M42)</f>
        <v>0</v>
      </c>
      <c r="O42" s="124">
        <f t="shared" si="10"/>
        <v>0</v>
      </c>
      <c r="P42" s="124">
        <f t="shared" si="10"/>
        <v>0</v>
      </c>
      <c r="Q42" s="124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ht="14.25">
      <c r="A43" s="134">
        <v>2700</v>
      </c>
      <c r="B43" s="98" t="s">
        <v>50</v>
      </c>
      <c r="C43" s="122">
        <f aca="true" t="shared" si="18" ref="C43:T43">SUM(C44+C45+C46)</f>
        <v>0</v>
      </c>
      <c r="D43" s="122">
        <f t="shared" si="18"/>
        <v>0</v>
      </c>
      <c r="E43" s="122">
        <f t="shared" si="18"/>
        <v>0</v>
      </c>
      <c r="F43" s="122">
        <f t="shared" si="18"/>
        <v>0</v>
      </c>
      <c r="G43" s="122">
        <f t="shared" si="18"/>
        <v>0</v>
      </c>
      <c r="H43" s="122">
        <f t="shared" si="18"/>
        <v>0</v>
      </c>
      <c r="I43" s="116">
        <f>F43*112%</f>
        <v>0</v>
      </c>
      <c r="J43" s="116">
        <f t="shared" si="18"/>
        <v>0</v>
      </c>
      <c r="K43" s="116">
        <f t="shared" si="18"/>
        <v>0</v>
      </c>
      <c r="L43" s="116">
        <f t="shared" si="18"/>
        <v>0</v>
      </c>
      <c r="M43" s="116">
        <f t="shared" si="18"/>
        <v>0</v>
      </c>
      <c r="N43" s="116">
        <f t="shared" si="18"/>
        <v>0</v>
      </c>
      <c r="O43" s="116">
        <f t="shared" si="18"/>
        <v>0</v>
      </c>
      <c r="P43" s="116">
        <f t="shared" si="18"/>
        <v>0</v>
      </c>
      <c r="Q43" s="116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ht="15">
      <c r="A44" s="135">
        <v>2710</v>
      </c>
      <c r="B44" s="99" t="s">
        <v>18</v>
      </c>
      <c r="C44" s="122"/>
      <c r="D44" s="122"/>
      <c r="E44" s="123">
        <f>SUM(C44+D44)</f>
        <v>0</v>
      </c>
      <c r="F44" s="122"/>
      <c r="G44" s="122"/>
      <c r="H44" s="123">
        <f>SUM(F44+G44)</f>
        <v>0</v>
      </c>
      <c r="I44" s="116"/>
      <c r="J44" s="116"/>
      <c r="K44" s="124">
        <f>SUM(I44+J44)</f>
        <v>0</v>
      </c>
      <c r="L44" s="124">
        <f t="shared" si="8"/>
        <v>0</v>
      </c>
      <c r="M44" s="124">
        <f t="shared" si="8"/>
        <v>0</v>
      </c>
      <c r="N44" s="124">
        <f>SUM(L44+M44)</f>
        <v>0</v>
      </c>
      <c r="O44" s="124">
        <f t="shared" si="10"/>
        <v>0</v>
      </c>
      <c r="P44" s="124">
        <f t="shared" si="10"/>
        <v>0</v>
      </c>
      <c r="Q44" s="124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ht="15">
      <c r="A45" s="135">
        <v>2720</v>
      </c>
      <c r="B45" s="99" t="s">
        <v>19</v>
      </c>
      <c r="C45" s="123"/>
      <c r="D45" s="123"/>
      <c r="E45" s="123">
        <f>SUM(C45+D45)</f>
        <v>0</v>
      </c>
      <c r="F45" s="123"/>
      <c r="G45" s="123"/>
      <c r="H45" s="123">
        <f>SUM(F45+G45)</f>
        <v>0</v>
      </c>
      <c r="I45" s="124"/>
      <c r="J45" s="124"/>
      <c r="K45" s="124">
        <f>SUM(I45+J45)</f>
        <v>0</v>
      </c>
      <c r="L45" s="124">
        <f t="shared" si="8"/>
        <v>0</v>
      </c>
      <c r="M45" s="124">
        <f t="shared" si="8"/>
        <v>0</v>
      </c>
      <c r="N45" s="124">
        <f>SUM(L45+M45)</f>
        <v>0</v>
      </c>
      <c r="O45" s="124">
        <f t="shared" si="10"/>
        <v>0</v>
      </c>
      <c r="P45" s="124">
        <f t="shared" si="10"/>
        <v>0</v>
      </c>
      <c r="Q45" s="124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ht="15">
      <c r="A46" s="135">
        <v>2730</v>
      </c>
      <c r="B46" s="99" t="s">
        <v>51</v>
      </c>
      <c r="C46" s="123">
        <v>0</v>
      </c>
      <c r="D46" s="123"/>
      <c r="E46" s="123">
        <f>SUM(C46+D46)</f>
        <v>0</v>
      </c>
      <c r="F46" s="123"/>
      <c r="G46" s="123"/>
      <c r="H46" s="123">
        <f>SUM(F46+G46)</f>
        <v>0</v>
      </c>
      <c r="I46" s="124">
        <v>0</v>
      </c>
      <c r="J46" s="124"/>
      <c r="K46" s="124">
        <f>SUM(I46+J46)</f>
        <v>0</v>
      </c>
      <c r="L46" s="124">
        <f t="shared" si="8"/>
        <v>0</v>
      </c>
      <c r="M46" s="124">
        <f t="shared" si="8"/>
        <v>0</v>
      </c>
      <c r="N46" s="124">
        <f>SUM(L46+M46)</f>
        <v>0</v>
      </c>
      <c r="O46" s="124">
        <f t="shared" si="10"/>
        <v>0</v>
      </c>
      <c r="P46" s="124">
        <f t="shared" si="10"/>
        <v>0</v>
      </c>
      <c r="Q46" s="124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ht="14.25">
      <c r="A47" s="134">
        <v>2800</v>
      </c>
      <c r="B47" s="98" t="s">
        <v>9</v>
      </c>
      <c r="C47" s="122">
        <v>0</v>
      </c>
      <c r="D47" s="122"/>
      <c r="E47" s="123">
        <f>SUM(C47+D47)</f>
        <v>0</v>
      </c>
      <c r="F47" s="122">
        <v>4.246</v>
      </c>
      <c r="G47" s="122"/>
      <c r="H47" s="123">
        <f>SUM(F47+G47)</f>
        <v>4.246</v>
      </c>
      <c r="I47" s="116">
        <v>0</v>
      </c>
      <c r="J47" s="116"/>
      <c r="K47" s="124">
        <f>SUM(I47+J47)</f>
        <v>0</v>
      </c>
      <c r="L47" s="124">
        <f t="shared" si="8"/>
        <v>0</v>
      </c>
      <c r="M47" s="124">
        <f t="shared" si="8"/>
        <v>0</v>
      </c>
      <c r="N47" s="124">
        <f>SUM(L47+M47)</f>
        <v>0</v>
      </c>
      <c r="O47" s="116">
        <f t="shared" si="10"/>
        <v>0</v>
      </c>
      <c r="P47" s="116">
        <f t="shared" si="10"/>
        <v>0</v>
      </c>
      <c r="Q47" s="124">
        <f>SUM(O47+P47)</f>
        <v>0</v>
      </c>
      <c r="R47" s="105"/>
      <c r="S47" s="25">
        <f t="shared" si="12"/>
        <v>0</v>
      </c>
      <c r="T47" s="25">
        <f t="shared" si="13"/>
        <v>0</v>
      </c>
    </row>
    <row r="48" spans="1:20" ht="14.25">
      <c r="A48" s="134">
        <v>2900</v>
      </c>
      <c r="B48" s="98" t="s">
        <v>28</v>
      </c>
      <c r="C48" s="122"/>
      <c r="D48" s="122"/>
      <c r="E48" s="123">
        <f>SUM(C48+D48)</f>
        <v>0</v>
      </c>
      <c r="F48" s="122"/>
      <c r="G48" s="122"/>
      <c r="H48" s="123">
        <f>SUM(F48+G48)</f>
        <v>0</v>
      </c>
      <c r="I48" s="116"/>
      <c r="J48" s="116"/>
      <c r="K48" s="124">
        <f>SUM(I48+J48)</f>
        <v>0</v>
      </c>
      <c r="L48" s="124">
        <f t="shared" si="8"/>
        <v>0</v>
      </c>
      <c r="M48" s="124">
        <f t="shared" si="8"/>
        <v>0</v>
      </c>
      <c r="N48" s="124">
        <f>SUM(L48+M48)</f>
        <v>0</v>
      </c>
      <c r="O48" s="124">
        <f t="shared" si="10"/>
        <v>0</v>
      </c>
      <c r="P48" s="124">
        <f t="shared" si="10"/>
        <v>0</v>
      </c>
      <c r="Q48" s="124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4.25">
      <c r="A49" s="134">
        <v>3000</v>
      </c>
      <c r="B49" s="98" t="s">
        <v>20</v>
      </c>
      <c r="C49" s="122">
        <f aca="true" t="shared" si="19" ref="C49:Q49">SUM(C50+C64)</f>
        <v>0</v>
      </c>
      <c r="D49" s="122">
        <f t="shared" si="19"/>
        <v>0</v>
      </c>
      <c r="E49" s="122">
        <f t="shared" si="19"/>
        <v>0</v>
      </c>
      <c r="F49" s="122">
        <f t="shared" si="19"/>
        <v>0</v>
      </c>
      <c r="G49" s="122">
        <f t="shared" si="19"/>
        <v>0</v>
      </c>
      <c r="H49" s="122">
        <f t="shared" si="19"/>
        <v>0</v>
      </c>
      <c r="I49" s="116">
        <f t="shared" si="19"/>
        <v>0</v>
      </c>
      <c r="J49" s="116">
        <f t="shared" si="19"/>
        <v>0</v>
      </c>
      <c r="K49" s="116">
        <f t="shared" si="19"/>
        <v>0</v>
      </c>
      <c r="L49" s="116">
        <f t="shared" si="19"/>
        <v>0</v>
      </c>
      <c r="M49" s="116">
        <f t="shared" si="19"/>
        <v>0</v>
      </c>
      <c r="N49" s="116">
        <f t="shared" si="19"/>
        <v>0</v>
      </c>
      <c r="O49" s="116">
        <f t="shared" si="19"/>
        <v>0</v>
      </c>
      <c r="P49" s="116">
        <f t="shared" si="19"/>
        <v>0</v>
      </c>
      <c r="Q49" s="116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ht="14.25">
      <c r="A50" s="134">
        <v>3100</v>
      </c>
      <c r="B50" s="98" t="s">
        <v>52</v>
      </c>
      <c r="C50" s="122">
        <f aca="true" t="shared" si="20" ref="C50:Q50">SUM(C51+C52+C55+C58+C62+C63)</f>
        <v>0</v>
      </c>
      <c r="D50" s="122">
        <f t="shared" si="20"/>
        <v>0</v>
      </c>
      <c r="E50" s="122">
        <f t="shared" si="20"/>
        <v>0</v>
      </c>
      <c r="F50" s="122">
        <f t="shared" si="20"/>
        <v>0</v>
      </c>
      <c r="G50" s="122">
        <f t="shared" si="20"/>
        <v>0</v>
      </c>
      <c r="H50" s="122">
        <f t="shared" si="20"/>
        <v>0</v>
      </c>
      <c r="I50" s="116">
        <f t="shared" si="20"/>
        <v>0</v>
      </c>
      <c r="J50" s="116">
        <f t="shared" si="20"/>
        <v>0</v>
      </c>
      <c r="K50" s="116">
        <f t="shared" si="20"/>
        <v>0</v>
      </c>
      <c r="L50" s="116">
        <f t="shared" si="20"/>
        <v>0</v>
      </c>
      <c r="M50" s="116">
        <f t="shared" si="20"/>
        <v>0</v>
      </c>
      <c r="N50" s="116">
        <f t="shared" si="20"/>
        <v>0</v>
      </c>
      <c r="O50" s="116">
        <f t="shared" si="20"/>
        <v>0</v>
      </c>
      <c r="P50" s="116">
        <f t="shared" si="20"/>
        <v>0</v>
      </c>
      <c r="Q50" s="116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28.5" customHeight="1">
      <c r="A51" s="135">
        <v>3110</v>
      </c>
      <c r="B51" s="100" t="s">
        <v>53</v>
      </c>
      <c r="C51" s="123"/>
      <c r="D51" s="123">
        <v>0</v>
      </c>
      <c r="E51" s="123">
        <f>SUM(C51+D51)</f>
        <v>0</v>
      </c>
      <c r="F51" s="123"/>
      <c r="G51" s="123">
        <v>0</v>
      </c>
      <c r="H51" s="123">
        <f>SUM(F51+G51)</f>
        <v>0</v>
      </c>
      <c r="I51" s="124">
        <f>F51*112%</f>
        <v>0</v>
      </c>
      <c r="J51" s="124">
        <v>0</v>
      </c>
      <c r="K51" s="124">
        <f>SUM(I51+J51)</f>
        <v>0</v>
      </c>
      <c r="L51" s="124">
        <f aca="true" t="shared" si="21" ref="L51:M68">I51*108.1%</f>
        <v>0</v>
      </c>
      <c r="M51" s="124">
        <f t="shared" si="21"/>
        <v>0</v>
      </c>
      <c r="N51" s="124">
        <f>SUM(L51+M51)</f>
        <v>0</v>
      </c>
      <c r="O51" s="124">
        <f aca="true" t="shared" si="22" ref="O51:P68">L51*105.5%</f>
        <v>0</v>
      </c>
      <c r="P51" s="124">
        <f t="shared" si="22"/>
        <v>0</v>
      </c>
      <c r="Q51" s="124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" customHeight="1">
      <c r="A52" s="135">
        <v>3120</v>
      </c>
      <c r="B52" s="100" t="s">
        <v>21</v>
      </c>
      <c r="C52" s="123">
        <f aca="true" t="shared" si="25" ref="C52:T52">SUM(C53+C54)</f>
        <v>0</v>
      </c>
      <c r="D52" s="123">
        <f t="shared" si="25"/>
        <v>0</v>
      </c>
      <c r="E52" s="123">
        <f t="shared" si="25"/>
        <v>0</v>
      </c>
      <c r="F52" s="123">
        <f t="shared" si="25"/>
        <v>0</v>
      </c>
      <c r="G52" s="123">
        <f t="shared" si="25"/>
        <v>0</v>
      </c>
      <c r="H52" s="123">
        <f t="shared" si="25"/>
        <v>0</v>
      </c>
      <c r="I52" s="124">
        <f t="shared" si="25"/>
        <v>0</v>
      </c>
      <c r="J52" s="124">
        <f t="shared" si="25"/>
        <v>0</v>
      </c>
      <c r="K52" s="124">
        <f t="shared" si="25"/>
        <v>0</v>
      </c>
      <c r="L52" s="124">
        <f t="shared" si="25"/>
        <v>0</v>
      </c>
      <c r="M52" s="124">
        <f t="shared" si="25"/>
        <v>0</v>
      </c>
      <c r="N52" s="124">
        <f t="shared" si="25"/>
        <v>0</v>
      </c>
      <c r="O52" s="124">
        <f t="shared" si="25"/>
        <v>0</v>
      </c>
      <c r="P52" s="124">
        <f t="shared" si="25"/>
        <v>0</v>
      </c>
      <c r="Q52" s="124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" customHeight="1">
      <c r="A53" s="135">
        <v>3121</v>
      </c>
      <c r="B53" s="100" t="s">
        <v>54</v>
      </c>
      <c r="C53" s="123"/>
      <c r="D53" s="123"/>
      <c r="E53" s="123">
        <f aca="true" t="shared" si="26" ref="E53:E63">SUM(C53+D53)</f>
        <v>0</v>
      </c>
      <c r="F53" s="123"/>
      <c r="G53" s="123"/>
      <c r="H53" s="123">
        <f aca="true" t="shared" si="27" ref="H53:H63">SUM(F53+G53)</f>
        <v>0</v>
      </c>
      <c r="I53" s="124">
        <f>F53*112%</f>
        <v>0</v>
      </c>
      <c r="J53" s="124"/>
      <c r="K53" s="124">
        <f aca="true" t="shared" si="28" ref="K53:K63">SUM(I53+J53)</f>
        <v>0</v>
      </c>
      <c r="L53" s="124">
        <f t="shared" si="21"/>
        <v>0</v>
      </c>
      <c r="M53" s="124">
        <f t="shared" si="21"/>
        <v>0</v>
      </c>
      <c r="N53" s="124">
        <f>SUM(L53+M53)</f>
        <v>0</v>
      </c>
      <c r="O53" s="124">
        <f t="shared" si="22"/>
        <v>0</v>
      </c>
      <c r="P53" s="124">
        <f t="shared" si="22"/>
        <v>0</v>
      </c>
      <c r="Q53" s="124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27.75" customHeight="1">
      <c r="A54" s="135">
        <v>3122</v>
      </c>
      <c r="B54" s="100" t="s">
        <v>55</v>
      </c>
      <c r="C54" s="123"/>
      <c r="D54" s="123"/>
      <c r="E54" s="123">
        <f t="shared" si="26"/>
        <v>0</v>
      </c>
      <c r="F54" s="123"/>
      <c r="G54" s="123"/>
      <c r="H54" s="123">
        <f t="shared" si="27"/>
        <v>0</v>
      </c>
      <c r="I54" s="124">
        <f>F54*112%</f>
        <v>0</v>
      </c>
      <c r="J54" s="124"/>
      <c r="K54" s="124">
        <f t="shared" si="28"/>
        <v>0</v>
      </c>
      <c r="L54" s="124">
        <f t="shared" si="21"/>
        <v>0</v>
      </c>
      <c r="M54" s="124">
        <f t="shared" si="21"/>
        <v>0</v>
      </c>
      <c r="N54" s="124">
        <f>SUM(L54+M54)</f>
        <v>0</v>
      </c>
      <c r="O54" s="124">
        <f t="shared" si="22"/>
        <v>0</v>
      </c>
      <c r="P54" s="124">
        <f t="shared" si="22"/>
        <v>0</v>
      </c>
      <c r="Q54" s="124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" customHeight="1">
      <c r="A55" s="135">
        <v>3130</v>
      </c>
      <c r="B55" s="100" t="s">
        <v>22</v>
      </c>
      <c r="C55" s="123">
        <f>SUM(C56+C57)</f>
        <v>0</v>
      </c>
      <c r="D55" s="123">
        <f aca="true" t="shared" si="30" ref="D55:T55">SUM(D56+D57)</f>
        <v>0</v>
      </c>
      <c r="E55" s="123">
        <f t="shared" si="30"/>
        <v>0</v>
      </c>
      <c r="F55" s="123">
        <f t="shared" si="30"/>
        <v>0</v>
      </c>
      <c r="G55" s="123">
        <f t="shared" si="30"/>
        <v>0</v>
      </c>
      <c r="H55" s="123">
        <f t="shared" si="30"/>
        <v>0</v>
      </c>
      <c r="I55" s="124">
        <f t="shared" si="30"/>
        <v>0</v>
      </c>
      <c r="J55" s="124">
        <f t="shared" si="30"/>
        <v>0</v>
      </c>
      <c r="K55" s="124">
        <f t="shared" si="30"/>
        <v>0</v>
      </c>
      <c r="L55" s="124">
        <f t="shared" si="30"/>
        <v>0</v>
      </c>
      <c r="M55" s="124">
        <f t="shared" si="30"/>
        <v>0</v>
      </c>
      <c r="N55" s="124">
        <f t="shared" si="30"/>
        <v>0</v>
      </c>
      <c r="O55" s="124">
        <f t="shared" si="30"/>
        <v>0</v>
      </c>
      <c r="P55" s="124">
        <f t="shared" si="30"/>
        <v>0</v>
      </c>
      <c r="Q55" s="124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28.5" customHeight="1">
      <c r="A56" s="135">
        <v>3131</v>
      </c>
      <c r="B56" s="100" t="s">
        <v>56</v>
      </c>
      <c r="C56" s="123"/>
      <c r="D56" s="123"/>
      <c r="E56" s="123">
        <f t="shared" si="26"/>
        <v>0</v>
      </c>
      <c r="F56" s="123"/>
      <c r="G56" s="123"/>
      <c r="H56" s="123">
        <f t="shared" si="27"/>
        <v>0</v>
      </c>
      <c r="I56" s="124">
        <f>F56*112%</f>
        <v>0</v>
      </c>
      <c r="J56" s="124"/>
      <c r="K56" s="124">
        <f t="shared" si="28"/>
        <v>0</v>
      </c>
      <c r="L56" s="124">
        <f t="shared" si="21"/>
        <v>0</v>
      </c>
      <c r="M56" s="124">
        <f t="shared" si="21"/>
        <v>0</v>
      </c>
      <c r="N56" s="124">
        <f>SUM(L56+M56)</f>
        <v>0</v>
      </c>
      <c r="O56" s="124">
        <f t="shared" si="22"/>
        <v>0</v>
      </c>
      <c r="P56" s="124">
        <f t="shared" si="22"/>
        <v>0</v>
      </c>
      <c r="Q56" s="124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ht="15" customHeight="1">
      <c r="A57" s="135">
        <v>3132</v>
      </c>
      <c r="B57" s="100" t="s">
        <v>23</v>
      </c>
      <c r="C57" s="123"/>
      <c r="D57" s="123">
        <v>0</v>
      </c>
      <c r="E57" s="123">
        <f t="shared" si="26"/>
        <v>0</v>
      </c>
      <c r="F57" s="122"/>
      <c r="G57" s="123">
        <v>0</v>
      </c>
      <c r="H57" s="123">
        <f t="shared" si="27"/>
        <v>0</v>
      </c>
      <c r="I57" s="124">
        <f>F57*112%</f>
        <v>0</v>
      </c>
      <c r="J57" s="124">
        <f>G57*112%</f>
        <v>0</v>
      </c>
      <c r="K57" s="124">
        <f t="shared" si="28"/>
        <v>0</v>
      </c>
      <c r="L57" s="124">
        <f t="shared" si="21"/>
        <v>0</v>
      </c>
      <c r="M57" s="124">
        <f t="shared" si="21"/>
        <v>0</v>
      </c>
      <c r="N57" s="124">
        <f>SUM(L57+M57)</f>
        <v>0</v>
      </c>
      <c r="O57" s="124">
        <f t="shared" si="22"/>
        <v>0</v>
      </c>
      <c r="P57" s="124">
        <f t="shared" si="22"/>
        <v>0</v>
      </c>
      <c r="Q57" s="124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ht="15" customHeight="1">
      <c r="A58" s="135">
        <v>3140</v>
      </c>
      <c r="B58" s="100" t="s">
        <v>24</v>
      </c>
      <c r="C58" s="123">
        <f>SUM(C59+C60+C61)</f>
        <v>0</v>
      </c>
      <c r="D58" s="123">
        <f aca="true" t="shared" si="31" ref="D58:T58">SUM(D59+D60+D61)</f>
        <v>0</v>
      </c>
      <c r="E58" s="123">
        <f t="shared" si="31"/>
        <v>0</v>
      </c>
      <c r="F58" s="123">
        <f t="shared" si="31"/>
        <v>0</v>
      </c>
      <c r="G58" s="123">
        <f t="shared" si="31"/>
        <v>0</v>
      </c>
      <c r="H58" s="123">
        <f t="shared" si="31"/>
        <v>0</v>
      </c>
      <c r="I58" s="124">
        <f t="shared" si="31"/>
        <v>0</v>
      </c>
      <c r="J58" s="124">
        <f t="shared" si="31"/>
        <v>0</v>
      </c>
      <c r="K58" s="124">
        <f t="shared" si="31"/>
        <v>0</v>
      </c>
      <c r="L58" s="124">
        <f t="shared" si="31"/>
        <v>0</v>
      </c>
      <c r="M58" s="124">
        <f t="shared" si="31"/>
        <v>0</v>
      </c>
      <c r="N58" s="124">
        <f t="shared" si="31"/>
        <v>0</v>
      </c>
      <c r="O58" s="124">
        <f t="shared" si="31"/>
        <v>0</v>
      </c>
      <c r="P58" s="124">
        <f t="shared" si="31"/>
        <v>0</v>
      </c>
      <c r="Q58" s="124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ht="15" customHeight="1">
      <c r="A59" s="135">
        <v>3141</v>
      </c>
      <c r="B59" s="100" t="s">
        <v>57</v>
      </c>
      <c r="C59" s="123"/>
      <c r="D59" s="123"/>
      <c r="E59" s="123">
        <f t="shared" si="26"/>
        <v>0</v>
      </c>
      <c r="F59" s="123"/>
      <c r="G59" s="123"/>
      <c r="H59" s="123">
        <f t="shared" si="27"/>
        <v>0</v>
      </c>
      <c r="I59" s="124">
        <f>F59*112%</f>
        <v>0</v>
      </c>
      <c r="J59" s="124"/>
      <c r="K59" s="124">
        <f t="shared" si="28"/>
        <v>0</v>
      </c>
      <c r="L59" s="124">
        <f t="shared" si="21"/>
        <v>0</v>
      </c>
      <c r="M59" s="124">
        <f t="shared" si="21"/>
        <v>0</v>
      </c>
      <c r="N59" s="124">
        <f>SUM(L59+M59)</f>
        <v>0</v>
      </c>
      <c r="O59" s="124">
        <f t="shared" si="22"/>
        <v>0</v>
      </c>
      <c r="P59" s="124">
        <f t="shared" si="22"/>
        <v>0</v>
      </c>
      <c r="Q59" s="124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ht="15" customHeight="1">
      <c r="A60" s="135">
        <v>3142</v>
      </c>
      <c r="B60" s="100" t="s">
        <v>58</v>
      </c>
      <c r="C60" s="123"/>
      <c r="D60" s="123"/>
      <c r="E60" s="123">
        <f t="shared" si="26"/>
        <v>0</v>
      </c>
      <c r="F60" s="123"/>
      <c r="G60" s="123"/>
      <c r="H60" s="123">
        <f t="shared" si="27"/>
        <v>0</v>
      </c>
      <c r="I60" s="124">
        <f>F60*112%</f>
        <v>0</v>
      </c>
      <c r="J60" s="124"/>
      <c r="K60" s="124">
        <f t="shared" si="28"/>
        <v>0</v>
      </c>
      <c r="L60" s="124">
        <f t="shared" si="21"/>
        <v>0</v>
      </c>
      <c r="M60" s="124">
        <f t="shared" si="21"/>
        <v>0</v>
      </c>
      <c r="N60" s="124">
        <f>SUM(L60+M60)</f>
        <v>0</v>
      </c>
      <c r="O60" s="124">
        <f t="shared" si="22"/>
        <v>0</v>
      </c>
      <c r="P60" s="124">
        <f t="shared" si="22"/>
        <v>0</v>
      </c>
      <c r="Q60" s="124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28.5" customHeight="1">
      <c r="A61" s="135">
        <v>3143</v>
      </c>
      <c r="B61" s="100" t="s">
        <v>59</v>
      </c>
      <c r="C61" s="123"/>
      <c r="D61" s="123"/>
      <c r="E61" s="123">
        <f t="shared" si="26"/>
        <v>0</v>
      </c>
      <c r="F61" s="123"/>
      <c r="G61" s="123"/>
      <c r="H61" s="123">
        <f t="shared" si="27"/>
        <v>0</v>
      </c>
      <c r="I61" s="124">
        <f>F61*112%</f>
        <v>0</v>
      </c>
      <c r="J61" s="124"/>
      <c r="K61" s="124">
        <f t="shared" si="28"/>
        <v>0</v>
      </c>
      <c r="L61" s="124">
        <f t="shared" si="21"/>
        <v>0</v>
      </c>
      <c r="M61" s="124">
        <f t="shared" si="21"/>
        <v>0</v>
      </c>
      <c r="N61" s="124">
        <f>SUM(L61+M61)</f>
        <v>0</v>
      </c>
      <c r="O61" s="124">
        <f t="shared" si="22"/>
        <v>0</v>
      </c>
      <c r="P61" s="124">
        <f t="shared" si="22"/>
        <v>0</v>
      </c>
      <c r="Q61" s="124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ht="15" customHeight="1">
      <c r="A62" s="135">
        <v>3150</v>
      </c>
      <c r="B62" s="100" t="s">
        <v>60</v>
      </c>
      <c r="C62" s="122"/>
      <c r="D62" s="122"/>
      <c r="E62" s="123">
        <f t="shared" si="26"/>
        <v>0</v>
      </c>
      <c r="F62" s="122"/>
      <c r="G62" s="122"/>
      <c r="H62" s="123">
        <f t="shared" si="27"/>
        <v>0</v>
      </c>
      <c r="I62" s="124">
        <f>F62*112%</f>
        <v>0</v>
      </c>
      <c r="J62" s="116"/>
      <c r="K62" s="124">
        <f t="shared" si="28"/>
        <v>0</v>
      </c>
      <c r="L62" s="124">
        <f t="shared" si="21"/>
        <v>0</v>
      </c>
      <c r="M62" s="124">
        <f t="shared" si="21"/>
        <v>0</v>
      </c>
      <c r="N62" s="124">
        <f>SUM(L62+M62)</f>
        <v>0</v>
      </c>
      <c r="O62" s="124">
        <f t="shared" si="22"/>
        <v>0</v>
      </c>
      <c r="P62" s="124">
        <f t="shared" si="22"/>
        <v>0</v>
      </c>
      <c r="Q62" s="124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" customHeight="1">
      <c r="A63" s="135">
        <v>3160</v>
      </c>
      <c r="B63" s="100" t="s">
        <v>61</v>
      </c>
      <c r="C63" s="123"/>
      <c r="D63" s="123"/>
      <c r="E63" s="123">
        <f t="shared" si="26"/>
        <v>0</v>
      </c>
      <c r="F63" s="123"/>
      <c r="G63" s="123"/>
      <c r="H63" s="123">
        <f t="shared" si="27"/>
        <v>0</v>
      </c>
      <c r="I63" s="124">
        <f>F63*112%</f>
        <v>0</v>
      </c>
      <c r="J63" s="124"/>
      <c r="K63" s="124">
        <f t="shared" si="28"/>
        <v>0</v>
      </c>
      <c r="L63" s="124">
        <f t="shared" si="21"/>
        <v>0</v>
      </c>
      <c r="M63" s="124">
        <f t="shared" si="21"/>
        <v>0</v>
      </c>
      <c r="N63" s="124">
        <f>SUM(L63+M63)</f>
        <v>0</v>
      </c>
      <c r="O63" s="124">
        <f t="shared" si="22"/>
        <v>0</v>
      </c>
      <c r="P63" s="124">
        <f t="shared" si="22"/>
        <v>0</v>
      </c>
      <c r="Q63" s="124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15" customHeight="1">
      <c r="A64" s="134">
        <v>3200</v>
      </c>
      <c r="B64" s="101" t="s">
        <v>25</v>
      </c>
      <c r="C64" s="122">
        <f aca="true" t="shared" si="32" ref="C64:T64">SUM(C65+C66+C67+C68)</f>
        <v>0</v>
      </c>
      <c r="D64" s="122">
        <f t="shared" si="32"/>
        <v>0</v>
      </c>
      <c r="E64" s="122">
        <f t="shared" si="32"/>
        <v>0</v>
      </c>
      <c r="F64" s="122">
        <f t="shared" si="32"/>
        <v>0</v>
      </c>
      <c r="G64" s="122">
        <f t="shared" si="32"/>
        <v>0</v>
      </c>
      <c r="H64" s="122">
        <f t="shared" si="32"/>
        <v>0</v>
      </c>
      <c r="I64" s="116">
        <f t="shared" si="32"/>
        <v>0</v>
      </c>
      <c r="J64" s="116">
        <f t="shared" si="32"/>
        <v>0</v>
      </c>
      <c r="K64" s="116">
        <f t="shared" si="32"/>
        <v>0</v>
      </c>
      <c r="L64" s="116">
        <f t="shared" si="32"/>
        <v>0</v>
      </c>
      <c r="M64" s="116">
        <f t="shared" si="32"/>
        <v>0</v>
      </c>
      <c r="N64" s="116">
        <f t="shared" si="32"/>
        <v>0</v>
      </c>
      <c r="O64" s="116">
        <f t="shared" si="32"/>
        <v>0</v>
      </c>
      <c r="P64" s="116">
        <f t="shared" si="32"/>
        <v>0</v>
      </c>
      <c r="Q64" s="116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30.75" customHeight="1">
      <c r="A65" s="135">
        <v>3210</v>
      </c>
      <c r="B65" s="100" t="s">
        <v>26</v>
      </c>
      <c r="C65" s="123"/>
      <c r="D65" s="123"/>
      <c r="E65" s="123">
        <f>SUM(C65+D65)</f>
        <v>0</v>
      </c>
      <c r="F65" s="123"/>
      <c r="G65" s="123"/>
      <c r="H65" s="123">
        <f>SUM(F65+G65)</f>
        <v>0</v>
      </c>
      <c r="I65" s="124">
        <f>F65*112%</f>
        <v>0</v>
      </c>
      <c r="J65" s="124"/>
      <c r="K65" s="124">
        <f>SUM(I65+J65)</f>
        <v>0</v>
      </c>
      <c r="L65" s="124">
        <f t="shared" si="21"/>
        <v>0</v>
      </c>
      <c r="M65" s="124">
        <f t="shared" si="21"/>
        <v>0</v>
      </c>
      <c r="N65" s="124">
        <f>SUM(L65+M65)</f>
        <v>0</v>
      </c>
      <c r="O65" s="124">
        <f t="shared" si="22"/>
        <v>0</v>
      </c>
      <c r="P65" s="124">
        <f t="shared" si="22"/>
        <v>0</v>
      </c>
      <c r="Q65" s="124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30.75" customHeight="1">
      <c r="A66" s="135">
        <v>3220</v>
      </c>
      <c r="B66" s="100" t="s">
        <v>62</v>
      </c>
      <c r="C66" s="123"/>
      <c r="D66" s="123"/>
      <c r="E66" s="123">
        <f>SUM(C66+D66)</f>
        <v>0</v>
      </c>
      <c r="F66" s="123"/>
      <c r="G66" s="123"/>
      <c r="H66" s="123">
        <f>SUM(F66+G66)</f>
        <v>0</v>
      </c>
      <c r="I66" s="124">
        <f>F66*112%</f>
        <v>0</v>
      </c>
      <c r="J66" s="124"/>
      <c r="K66" s="124">
        <f>SUM(I66+J66)</f>
        <v>0</v>
      </c>
      <c r="L66" s="124">
        <f t="shared" si="21"/>
        <v>0</v>
      </c>
      <c r="M66" s="124">
        <f t="shared" si="21"/>
        <v>0</v>
      </c>
      <c r="N66" s="124">
        <f>SUM(L66+M66)</f>
        <v>0</v>
      </c>
      <c r="O66" s="124">
        <f t="shared" si="22"/>
        <v>0</v>
      </c>
      <c r="P66" s="124">
        <f t="shared" si="22"/>
        <v>0</v>
      </c>
      <c r="Q66" s="124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30.75" customHeight="1">
      <c r="A67" s="135">
        <v>3230</v>
      </c>
      <c r="B67" s="100" t="s">
        <v>63</v>
      </c>
      <c r="C67" s="123"/>
      <c r="D67" s="123"/>
      <c r="E67" s="123">
        <f>SUM(C67+D67)</f>
        <v>0</v>
      </c>
      <c r="F67" s="123"/>
      <c r="G67" s="123"/>
      <c r="H67" s="123">
        <f>SUM(F67+G67)</f>
        <v>0</v>
      </c>
      <c r="I67" s="124">
        <f>F67*112%</f>
        <v>0</v>
      </c>
      <c r="J67" s="124"/>
      <c r="K67" s="124">
        <f>SUM(I67+J67)</f>
        <v>0</v>
      </c>
      <c r="L67" s="124">
        <f t="shared" si="21"/>
        <v>0</v>
      </c>
      <c r="M67" s="124">
        <f t="shared" si="21"/>
        <v>0</v>
      </c>
      <c r="N67" s="124">
        <f>SUM(L67+M67)</f>
        <v>0</v>
      </c>
      <c r="O67" s="124">
        <f t="shared" si="22"/>
        <v>0</v>
      </c>
      <c r="P67" s="124">
        <f t="shared" si="22"/>
        <v>0</v>
      </c>
      <c r="Q67" s="124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" customHeight="1">
      <c r="A68" s="135">
        <v>3240</v>
      </c>
      <c r="B68" s="100" t="s">
        <v>27</v>
      </c>
      <c r="C68" s="123"/>
      <c r="D68" s="123"/>
      <c r="E68" s="123">
        <f>SUM(C68+D68)</f>
        <v>0</v>
      </c>
      <c r="F68" s="123"/>
      <c r="G68" s="123"/>
      <c r="H68" s="123">
        <f>SUM(F68+G68)</f>
        <v>0</v>
      </c>
      <c r="I68" s="124">
        <f>F68*112%</f>
        <v>0</v>
      </c>
      <c r="J68" s="124"/>
      <c r="K68" s="124">
        <f>SUM(I68+J68)</f>
        <v>0</v>
      </c>
      <c r="L68" s="124">
        <f t="shared" si="21"/>
        <v>0</v>
      </c>
      <c r="M68" s="124">
        <f t="shared" si="21"/>
        <v>0</v>
      </c>
      <c r="N68" s="124">
        <f>SUM(L68+M68)</f>
        <v>0</v>
      </c>
      <c r="O68" s="124">
        <f t="shared" si="22"/>
        <v>0</v>
      </c>
      <c r="P68" s="124">
        <f t="shared" si="22"/>
        <v>0</v>
      </c>
      <c r="Q68" s="124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1:20" ht="31.5" customHeight="1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17" ht="15.75">
      <c r="A70" s="128"/>
      <c r="B70" s="3"/>
      <c r="C70" s="32"/>
      <c r="D70" s="32"/>
      <c r="E70" s="32"/>
      <c r="F70" s="32"/>
      <c r="G70" s="32"/>
      <c r="H70" s="32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128"/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 t="s">
        <v>120</v>
      </c>
      <c r="L71" s="32"/>
      <c r="M71" s="32" t="s">
        <v>121</v>
      </c>
      <c r="N71" s="32"/>
      <c r="O71" s="3"/>
      <c r="P71" s="3"/>
      <c r="Q71" s="3"/>
    </row>
    <row r="72" spans="1:17" ht="15.75">
      <c r="A72" s="128"/>
      <c r="B72" s="92"/>
      <c r="C72" s="32"/>
      <c r="D72" s="32"/>
      <c r="E72" s="32"/>
      <c r="F72" s="32"/>
      <c r="G72" s="32"/>
      <c r="H72" s="32"/>
      <c r="I72" s="32"/>
      <c r="J72" s="32"/>
      <c r="K72" s="93" t="s">
        <v>29</v>
      </c>
      <c r="L72" s="32"/>
      <c r="M72" s="32"/>
      <c r="N72" s="32"/>
      <c r="O72" s="3"/>
      <c r="P72" s="3"/>
      <c r="Q72" s="3"/>
    </row>
    <row r="73" spans="1:17" ht="15.75" hidden="1">
      <c r="A73" s="128"/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94"/>
      <c r="L73" s="94"/>
      <c r="M73" s="32" t="s">
        <v>123</v>
      </c>
      <c r="N73" s="32"/>
      <c r="O73" s="3"/>
      <c r="P73" s="3"/>
      <c r="Q73" s="3"/>
    </row>
    <row r="74" spans="1:17" ht="15.75">
      <c r="A74" s="128"/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  <c r="O74" s="3"/>
      <c r="P74" s="3"/>
      <c r="Q74" s="3"/>
    </row>
    <row r="75" spans="1:17" ht="15.75">
      <c r="A75" s="128"/>
      <c r="B75" s="32"/>
      <c r="C75" s="32"/>
      <c r="D75" s="32"/>
      <c r="E75" s="32"/>
      <c r="F75" s="32"/>
      <c r="G75" s="32"/>
      <c r="H75" s="32"/>
      <c r="I75" s="32"/>
      <c r="J75" s="32"/>
      <c r="K75" s="93" t="s">
        <v>29</v>
      </c>
      <c r="L75" s="32"/>
      <c r="M75" s="32"/>
      <c r="N75" s="32"/>
      <c r="O75" s="3"/>
      <c r="P75" s="3"/>
      <c r="Q75" s="3"/>
    </row>
    <row r="76" spans="1:17" ht="15.75">
      <c r="A76" s="128"/>
      <c r="B76" s="3"/>
      <c r="C76" s="32"/>
      <c r="D76" s="32"/>
      <c r="E76" s="32"/>
      <c r="F76" s="32"/>
      <c r="G76" s="32"/>
      <c r="H76" s="32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128"/>
      <c r="B77" s="3"/>
      <c r="C77" s="32"/>
      <c r="D77" s="32"/>
      <c r="E77" s="32"/>
      <c r="F77" s="32"/>
      <c r="G77" s="32"/>
      <c r="H77" s="32"/>
      <c r="I77" s="3"/>
      <c r="J77" s="3"/>
      <c r="K77" s="4"/>
      <c r="L77" s="3"/>
      <c r="M77" s="3"/>
      <c r="N77" s="3"/>
      <c r="O77" s="3"/>
      <c r="P77" s="3"/>
      <c r="Q77" s="3"/>
    </row>
    <row r="78" spans="1:17" ht="15.75">
      <c r="A78" s="128"/>
      <c r="B78" s="3"/>
      <c r="C78" s="32"/>
      <c r="D78" s="32"/>
      <c r="E78" s="32"/>
      <c r="F78" s="32"/>
      <c r="G78" s="32"/>
      <c r="H78" s="32"/>
      <c r="I78" s="3"/>
      <c r="J78" s="3"/>
      <c r="K78" s="3"/>
      <c r="L78" s="3"/>
      <c r="M78" s="3"/>
      <c r="N78" s="3"/>
      <c r="O78" s="3"/>
      <c r="P78" s="3"/>
      <c r="Q78" s="3"/>
    </row>
  </sheetData>
  <sheetProtection/>
  <mergeCells count="29">
    <mergeCell ref="P10:P11"/>
    <mergeCell ref="K10:K11"/>
    <mergeCell ref="N10:N11"/>
    <mergeCell ref="R8:R9"/>
    <mergeCell ref="S8:S9"/>
    <mergeCell ref="T8:T9"/>
    <mergeCell ref="R10:R11"/>
    <mergeCell ref="S10:S11"/>
    <mergeCell ref="T10:T11"/>
    <mergeCell ref="M2:Q2"/>
    <mergeCell ref="A8:A11"/>
    <mergeCell ref="B8:B11"/>
    <mergeCell ref="C8:E9"/>
    <mergeCell ref="F8:H9"/>
    <mergeCell ref="I8:K9"/>
    <mergeCell ref="L8:N9"/>
    <mergeCell ref="O8:Q9"/>
    <mergeCell ref="E10:E11"/>
    <mergeCell ref="H10:H11"/>
    <mergeCell ref="C10:C11"/>
    <mergeCell ref="F10:F11"/>
    <mergeCell ref="I10:I11"/>
    <mergeCell ref="L10:L11"/>
    <mergeCell ref="O10:O11"/>
    <mergeCell ref="Q10:Q11"/>
    <mergeCell ref="D10:D11"/>
    <mergeCell ref="G10:G11"/>
    <mergeCell ref="J10:J11"/>
    <mergeCell ref="M10:M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C10" sqref="C10:C11"/>
    </sheetView>
  </sheetViews>
  <sheetFormatPr defaultColWidth="9.140625" defaultRowHeight="12.75"/>
  <cols>
    <col min="2" max="2" width="55.140625" style="0" customWidth="1"/>
    <col min="4" max="4" width="11.28125" style="0" customWidth="1"/>
    <col min="5" max="5" width="10.28125" style="0" customWidth="1"/>
    <col min="7" max="7" width="10.8515625" style="0" customWidth="1"/>
    <col min="10" max="10" width="11.421875" style="0" customWidth="1"/>
    <col min="13" max="13" width="11.00390625" style="0" customWidth="1"/>
    <col min="16" max="16" width="10.7109375" style="0" customWidth="1"/>
    <col min="18" max="20" width="0" style="0" hidden="1" customWidth="1"/>
  </cols>
  <sheetData>
    <row r="1" spans="1:17" ht="15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31</v>
      </c>
      <c r="N1" s="3"/>
      <c r="O1" s="3"/>
      <c r="P1" s="3"/>
      <c r="Q1" s="3"/>
    </row>
    <row r="2" spans="1:17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7" t="s">
        <v>67</v>
      </c>
      <c r="N2" s="167"/>
      <c r="O2" s="167"/>
      <c r="P2" s="167"/>
      <c r="Q2" s="167"/>
    </row>
    <row r="3" spans="1:17" ht="15.7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93</v>
      </c>
      <c r="N3" s="8"/>
      <c r="O3" s="3"/>
      <c r="P3" s="3"/>
      <c r="Q3" s="3"/>
    </row>
    <row r="4" spans="1:17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"/>
      <c r="B5" s="3"/>
      <c r="C5" s="7" t="s">
        <v>124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4"/>
      <c r="B6" s="3"/>
      <c r="C6" s="12"/>
      <c r="D6" s="12"/>
      <c r="E6" s="12"/>
      <c r="F6" s="12"/>
      <c r="G6" s="1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4"/>
      <c r="B7" s="3" t="s">
        <v>88</v>
      </c>
      <c r="C7" s="12"/>
      <c r="D7" s="12"/>
      <c r="E7" s="12"/>
      <c r="F7" s="12"/>
      <c r="G7" s="12"/>
      <c r="H7" s="3"/>
      <c r="I7" s="3" t="s">
        <v>1</v>
      </c>
      <c r="J7" s="34"/>
      <c r="K7" s="43">
        <v>1.12</v>
      </c>
      <c r="L7" s="34"/>
      <c r="M7" s="3"/>
      <c r="N7" s="34">
        <v>1.081</v>
      </c>
      <c r="O7" s="34"/>
      <c r="P7" s="3"/>
      <c r="Q7" s="34">
        <v>1.055</v>
      </c>
    </row>
    <row r="8" spans="1:20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ht="12.75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ht="114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4.25">
      <c r="A12" s="21" t="s">
        <v>76</v>
      </c>
      <c r="B12" s="96" t="s">
        <v>70</v>
      </c>
      <c r="C12" s="122">
        <f aca="true" t="shared" si="0" ref="C12:Q12">SUM(C14+C49)</f>
        <v>4517.496999999999</v>
      </c>
      <c r="D12" s="122">
        <f t="shared" si="0"/>
        <v>0</v>
      </c>
      <c r="E12" s="122">
        <f t="shared" si="0"/>
        <v>4517.496999999999</v>
      </c>
      <c r="F12" s="122">
        <f t="shared" si="0"/>
        <v>3033.342</v>
      </c>
      <c r="G12" s="122">
        <f t="shared" si="0"/>
        <v>0</v>
      </c>
      <c r="H12" s="122">
        <f t="shared" si="0"/>
        <v>3033.342</v>
      </c>
      <c r="I12" s="116">
        <f t="shared" si="0"/>
        <v>6545.74</v>
      </c>
      <c r="J12" s="116">
        <f t="shared" si="0"/>
        <v>0</v>
      </c>
      <c r="K12" s="116">
        <f t="shared" si="0"/>
        <v>6545.74</v>
      </c>
      <c r="L12" s="116">
        <f t="shared" si="0"/>
        <v>7266.5779999999995</v>
      </c>
      <c r="M12" s="116">
        <f t="shared" si="0"/>
        <v>0</v>
      </c>
      <c r="N12" s="116">
        <f t="shared" si="0"/>
        <v>7266.5779999999995</v>
      </c>
      <c r="O12" s="116">
        <f t="shared" si="0"/>
        <v>7913.567</v>
      </c>
      <c r="P12" s="116">
        <f t="shared" si="0"/>
        <v>0</v>
      </c>
      <c r="Q12" s="116">
        <f t="shared" si="0"/>
        <v>7913.567</v>
      </c>
      <c r="R12" s="102">
        <f>SUM(R14+R49)</f>
        <v>596.08</v>
      </c>
      <c r="S12" s="22">
        <f>SUM(S14+S49)</f>
        <v>644.36248</v>
      </c>
      <c r="T12" s="22">
        <f>SUM(T14+T49)</f>
        <v>679.8024164</v>
      </c>
    </row>
    <row r="13" spans="1:20" ht="15.75">
      <c r="A13" s="16"/>
      <c r="B13" s="97" t="s">
        <v>0</v>
      </c>
      <c r="C13" s="125"/>
      <c r="D13" s="125"/>
      <c r="E13" s="125"/>
      <c r="F13" s="109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  <c r="R13" s="103"/>
      <c r="S13" s="25"/>
      <c r="T13" s="25"/>
    </row>
    <row r="14" spans="1:20" ht="14.25">
      <c r="A14" s="17">
        <v>2000</v>
      </c>
      <c r="B14" s="98" t="s">
        <v>5</v>
      </c>
      <c r="C14" s="122">
        <f aca="true" t="shared" si="1" ref="C14:Q14">SUM(C15+C20+C36+C39+C43+C47+C48)</f>
        <v>4517.496999999999</v>
      </c>
      <c r="D14" s="122">
        <f t="shared" si="1"/>
        <v>0</v>
      </c>
      <c r="E14" s="122">
        <f t="shared" si="1"/>
        <v>4517.496999999999</v>
      </c>
      <c r="F14" s="122">
        <f t="shared" si="1"/>
        <v>3033.342</v>
      </c>
      <c r="G14" s="122">
        <f t="shared" si="1"/>
        <v>0</v>
      </c>
      <c r="H14" s="122">
        <f t="shared" si="1"/>
        <v>3033.342</v>
      </c>
      <c r="I14" s="116">
        <f t="shared" si="1"/>
        <v>6545.74</v>
      </c>
      <c r="J14" s="116">
        <f t="shared" si="1"/>
        <v>0</v>
      </c>
      <c r="K14" s="116">
        <f t="shared" si="1"/>
        <v>6545.74</v>
      </c>
      <c r="L14" s="116">
        <f t="shared" si="1"/>
        <v>7266.5779999999995</v>
      </c>
      <c r="M14" s="116">
        <f t="shared" si="1"/>
        <v>0</v>
      </c>
      <c r="N14" s="116">
        <f t="shared" si="1"/>
        <v>7266.5779999999995</v>
      </c>
      <c r="O14" s="116">
        <f t="shared" si="1"/>
        <v>7913.567</v>
      </c>
      <c r="P14" s="116">
        <f t="shared" si="1"/>
        <v>0</v>
      </c>
      <c r="Q14" s="116">
        <f t="shared" si="1"/>
        <v>7913.567</v>
      </c>
      <c r="R14" s="104">
        <f>SUM(R15+R20+R36+R39+R43+R47+R48)</f>
        <v>596.08</v>
      </c>
      <c r="S14" s="26">
        <f>SUM(S15+S20+S36+S39+S43+S47+S48)</f>
        <v>644.36248</v>
      </c>
      <c r="T14" s="26">
        <f>SUM(T15+T20+T36+T39+T43+T47+T48)</f>
        <v>679.8024164</v>
      </c>
    </row>
    <row r="15" spans="1:20" ht="14.25">
      <c r="A15" s="17">
        <v>2100</v>
      </c>
      <c r="B15" s="98" t="s">
        <v>33</v>
      </c>
      <c r="C15" s="122">
        <f aca="true" t="shared" si="2" ref="C15:Q15">SUM(C16+C19)</f>
        <v>3529.2219999999998</v>
      </c>
      <c r="D15" s="122">
        <f t="shared" si="2"/>
        <v>0</v>
      </c>
      <c r="E15" s="122">
        <f t="shared" si="2"/>
        <v>3529.2219999999998</v>
      </c>
      <c r="F15" s="122">
        <f t="shared" si="2"/>
        <v>1440.364</v>
      </c>
      <c r="G15" s="122">
        <f t="shared" si="2"/>
        <v>0</v>
      </c>
      <c r="H15" s="122">
        <f t="shared" si="2"/>
        <v>1440.364</v>
      </c>
      <c r="I15" s="116">
        <f t="shared" si="2"/>
        <v>4944.339</v>
      </c>
      <c r="J15" s="116">
        <f t="shared" si="2"/>
        <v>0</v>
      </c>
      <c r="K15" s="116">
        <f t="shared" si="2"/>
        <v>4944.339</v>
      </c>
      <c r="L15" s="116">
        <f t="shared" si="2"/>
        <v>5553.482</v>
      </c>
      <c r="M15" s="116">
        <f t="shared" si="2"/>
        <v>0</v>
      </c>
      <c r="N15" s="116">
        <f t="shared" si="2"/>
        <v>5553.482</v>
      </c>
      <c r="O15" s="116">
        <f t="shared" si="2"/>
        <v>6105.205</v>
      </c>
      <c r="P15" s="116">
        <f t="shared" si="2"/>
        <v>0</v>
      </c>
      <c r="Q15" s="116">
        <f t="shared" si="2"/>
        <v>6105.205</v>
      </c>
      <c r="R15" s="104">
        <f>SUM(R16+R19)</f>
        <v>198.803</v>
      </c>
      <c r="S15" s="26">
        <f>SUM(S16+S19)</f>
        <v>214.90604299999998</v>
      </c>
      <c r="T15" s="26">
        <f>SUM(T16+T19)</f>
        <v>226.72587536499998</v>
      </c>
    </row>
    <row r="16" spans="1:20" ht="15">
      <c r="A16" s="6">
        <v>2110</v>
      </c>
      <c r="B16" s="99" t="s">
        <v>34</v>
      </c>
      <c r="C16" s="123">
        <f aca="true" t="shared" si="3" ref="C16:Q16">SUM(C17+C18)</f>
        <v>2580.7799999999997</v>
      </c>
      <c r="D16" s="123">
        <f t="shared" si="3"/>
        <v>0</v>
      </c>
      <c r="E16" s="123">
        <f t="shared" si="3"/>
        <v>2580.7799999999997</v>
      </c>
      <c r="F16" s="123">
        <f>SUM(F17+F18)</f>
        <v>1047.497</v>
      </c>
      <c r="G16" s="123">
        <f t="shared" si="3"/>
        <v>0</v>
      </c>
      <c r="H16" s="123">
        <f t="shared" si="3"/>
        <v>1047.497</v>
      </c>
      <c r="I16" s="124">
        <f t="shared" si="3"/>
        <v>3627.541</v>
      </c>
      <c r="J16" s="124">
        <f t="shared" si="3"/>
        <v>0</v>
      </c>
      <c r="K16" s="124">
        <f t="shared" si="3"/>
        <v>3627.541</v>
      </c>
      <c r="L16" s="124">
        <f t="shared" si="3"/>
        <v>4074.455</v>
      </c>
      <c r="M16" s="124">
        <f t="shared" si="3"/>
        <v>0</v>
      </c>
      <c r="N16" s="124">
        <f t="shared" si="3"/>
        <v>4074.455</v>
      </c>
      <c r="O16" s="124">
        <f t="shared" si="3"/>
        <v>4479.24</v>
      </c>
      <c r="P16" s="124">
        <f t="shared" si="3"/>
        <v>0</v>
      </c>
      <c r="Q16" s="124">
        <f t="shared" si="3"/>
        <v>4479.24</v>
      </c>
      <c r="R16" s="103">
        <f>SUM(R17+R18)</f>
        <v>145.857</v>
      </c>
      <c r="S16" s="25">
        <f>SUM(S17+S18)</f>
        <v>157.671417</v>
      </c>
      <c r="T16" s="25">
        <f>SUM(T17+T18)</f>
        <v>166.34334493499998</v>
      </c>
    </row>
    <row r="17" spans="1:20" ht="15">
      <c r="A17" s="6">
        <v>2111</v>
      </c>
      <c r="B17" s="99" t="s">
        <v>6</v>
      </c>
      <c r="C17" s="123">
        <f>'ДНЗ НВК102'!C17+'СШ НВК102'!C17</f>
        <v>2580.7799999999997</v>
      </c>
      <c r="D17" s="123">
        <f>'ДНЗ НВК102'!D17+'СШ НВК102'!D17</f>
        <v>0</v>
      </c>
      <c r="E17" s="123">
        <f>SUM(C17+D17)</f>
        <v>2580.7799999999997</v>
      </c>
      <c r="F17" s="123">
        <f>'ДНЗ НВК102'!H17+'СШ НВК102'!F17</f>
        <v>1047.497</v>
      </c>
      <c r="G17" s="123">
        <f>'ДНЗ НВК102'!G17+'СШ НВК102'!G17</f>
        <v>0</v>
      </c>
      <c r="H17" s="123">
        <f>SUM(F17+G17)</f>
        <v>1047.497</v>
      </c>
      <c r="I17" s="124">
        <f>'ДНЗ НВК102'!I17+'СШ НВК102'!I17</f>
        <v>3627.541</v>
      </c>
      <c r="J17" s="124"/>
      <c r="K17" s="124">
        <f>SUM(I17+J17)</f>
        <v>3627.541</v>
      </c>
      <c r="L17" s="123">
        <f>'ДНЗ НВК102'!L17+'СШ НВК102'!L17</f>
        <v>4074.455</v>
      </c>
      <c r="M17" s="124">
        <f>J17*108.1%</f>
        <v>0</v>
      </c>
      <c r="N17" s="124">
        <f>SUM(L17+M17)</f>
        <v>4074.455</v>
      </c>
      <c r="O17" s="124">
        <f>'ДНЗ НВК102'!O17+'СШ НВК102'!O17</f>
        <v>4479.24</v>
      </c>
      <c r="P17" s="124">
        <f>M17*105.5%</f>
        <v>0</v>
      </c>
      <c r="Q17" s="124">
        <f>SUM(O17+P17)</f>
        <v>4479.24</v>
      </c>
      <c r="R17" s="103">
        <f>'ДНЗ НВК102'!R17+'СШ НВК102'!R17</f>
        <v>145.857</v>
      </c>
      <c r="S17" s="25">
        <f>R17*108.1%</f>
        <v>157.671417</v>
      </c>
      <c r="T17" s="25">
        <f>S17*105.5%</f>
        <v>166.34334493499998</v>
      </c>
    </row>
    <row r="18" spans="1:20" ht="15">
      <c r="A18" s="6">
        <v>2112</v>
      </c>
      <c r="B18" s="99" t="s">
        <v>35</v>
      </c>
      <c r="C18" s="123"/>
      <c r="D18" s="123"/>
      <c r="E18" s="123">
        <f>SUM(C18+D18)</f>
        <v>0</v>
      </c>
      <c r="F18" s="123"/>
      <c r="G18" s="123"/>
      <c r="H18" s="123">
        <f>SUM(F18+G18)</f>
        <v>0</v>
      </c>
      <c r="I18" s="124"/>
      <c r="J18" s="124"/>
      <c r="K18" s="124">
        <f>SUM(I18+J18)</f>
        <v>0</v>
      </c>
      <c r="L18" s="124"/>
      <c r="M18" s="124"/>
      <c r="N18" s="124">
        <f>SUM(L18+M18)</f>
        <v>0</v>
      </c>
      <c r="O18" s="124"/>
      <c r="P18" s="124"/>
      <c r="Q18" s="124">
        <f>SUM(O18+P18)</f>
        <v>0</v>
      </c>
      <c r="R18" s="105"/>
      <c r="S18" s="81"/>
      <c r="T18" s="81"/>
    </row>
    <row r="19" spans="1:20" ht="15">
      <c r="A19" s="6">
        <v>2120</v>
      </c>
      <c r="B19" s="99" t="s">
        <v>36</v>
      </c>
      <c r="C19" s="123">
        <f>'ДНЗ НВК102'!C19+'СШ НВК102'!C19</f>
        <v>948.442</v>
      </c>
      <c r="D19" s="123">
        <f>'ДНЗ НВК102'!D19+'СШ НВК102'!D19</f>
        <v>0</v>
      </c>
      <c r="E19" s="123">
        <f>SUM(C19+D19)</f>
        <v>948.442</v>
      </c>
      <c r="F19" s="123">
        <f>'ДНЗ НВК102'!H19+'СШ НВК102'!F19</f>
        <v>392.867</v>
      </c>
      <c r="G19" s="123">
        <f>'ДНЗ НВК102'!G19+'СШ НВК102'!G19</f>
        <v>0</v>
      </c>
      <c r="H19" s="123">
        <f>SUM(F19+G19)</f>
        <v>392.867</v>
      </c>
      <c r="I19" s="124">
        <f>'ДНЗ НВК102'!I19+'СШ НВК102'!I19</f>
        <v>1316.798</v>
      </c>
      <c r="J19" s="124"/>
      <c r="K19" s="124">
        <f>SUM(I19+J19)</f>
        <v>1316.798</v>
      </c>
      <c r="L19" s="123">
        <f>'ДНЗ НВК102'!L19+'СШ НВК102'!L19</f>
        <v>1479.027</v>
      </c>
      <c r="M19" s="124">
        <f>J19*108.1%</f>
        <v>0</v>
      </c>
      <c r="N19" s="124">
        <f>SUM(L19+M19)</f>
        <v>1479.027</v>
      </c>
      <c r="O19" s="124">
        <f>'ДНЗ НВК102'!O19+'СШ НВК102'!O19</f>
        <v>1625.9650000000001</v>
      </c>
      <c r="P19" s="124">
        <f>M19*105.5%</f>
        <v>0</v>
      </c>
      <c r="Q19" s="124">
        <f>SUM(O19+P19)</f>
        <v>1625.9650000000001</v>
      </c>
      <c r="R19" s="103">
        <f>'ДНЗ НВК102'!R19+'СШ НВК102'!R19</f>
        <v>52.946</v>
      </c>
      <c r="S19" s="25">
        <f>R19*108.1%</f>
        <v>57.234626</v>
      </c>
      <c r="T19" s="25">
        <f>S19*105.5%</f>
        <v>60.382530429999996</v>
      </c>
    </row>
    <row r="20" spans="1:20" ht="14.25">
      <c r="A20" s="17">
        <v>2200</v>
      </c>
      <c r="B20" s="98" t="s">
        <v>37</v>
      </c>
      <c r="C20" s="122">
        <f>SUM(C21+C22+C23+C24+C25+C26+C27+C33)</f>
        <v>988.275</v>
      </c>
      <c r="D20" s="122">
        <f aca="true" t="shared" si="4" ref="D20:Q20">SUM(D21+D22+D23+D24+D25+D26+D27+D33)</f>
        <v>0</v>
      </c>
      <c r="E20" s="122">
        <f t="shared" si="4"/>
        <v>988.275</v>
      </c>
      <c r="F20" s="122">
        <f t="shared" si="4"/>
        <v>1588.732</v>
      </c>
      <c r="G20" s="122">
        <f t="shared" si="4"/>
        <v>0</v>
      </c>
      <c r="H20" s="122">
        <f t="shared" si="4"/>
        <v>1588.732</v>
      </c>
      <c r="I20" s="116">
        <f t="shared" si="4"/>
        <v>1601.4009999999998</v>
      </c>
      <c r="J20" s="116">
        <f t="shared" si="4"/>
        <v>0</v>
      </c>
      <c r="K20" s="116">
        <f t="shared" si="4"/>
        <v>1601.4009999999998</v>
      </c>
      <c r="L20" s="116">
        <f t="shared" si="4"/>
        <v>1713.096</v>
      </c>
      <c r="M20" s="116">
        <f t="shared" si="4"/>
        <v>0</v>
      </c>
      <c r="N20" s="116">
        <f t="shared" si="4"/>
        <v>1713.096</v>
      </c>
      <c r="O20" s="116">
        <f t="shared" si="4"/>
        <v>1808.362</v>
      </c>
      <c r="P20" s="116">
        <f t="shared" si="4"/>
        <v>0</v>
      </c>
      <c r="Q20" s="116">
        <f t="shared" si="4"/>
        <v>1808.362</v>
      </c>
      <c r="R20" s="106">
        <f>SUM(R21+R22+R23+R24+R25+R26+R27+R33)</f>
        <v>397.27700000000004</v>
      </c>
      <c r="S20" s="23">
        <f>SUM(S21+S22+S23+S24+S25+S26+S27+S33)</f>
        <v>429.45643700000005</v>
      </c>
      <c r="T20" s="23">
        <f>SUM(T21+T22+T23+T24+T25+T26+T27+T33)</f>
        <v>453.076541035</v>
      </c>
    </row>
    <row r="21" spans="1:20" ht="15">
      <c r="A21" s="6">
        <v>2210</v>
      </c>
      <c r="B21" s="99" t="s">
        <v>38</v>
      </c>
      <c r="C21" s="123">
        <f>'ДНЗ НВК102'!C21+'СШ НВК102'!C21</f>
        <v>0</v>
      </c>
      <c r="D21" s="123">
        <f>'ДНЗ НВК102'!D21+'СШ НВК102'!D21</f>
        <v>0</v>
      </c>
      <c r="E21" s="123">
        <f aca="true" t="shared" si="5" ref="E21:E32">SUM(C21+D21)</f>
        <v>0</v>
      </c>
      <c r="F21" s="123">
        <f>'ДНЗ НВК102'!H21+'СШ НВК102'!F21</f>
        <v>1.5</v>
      </c>
      <c r="G21" s="123">
        <f>'ДНЗ НВК102'!G21+'СШ НВК102'!G21</f>
        <v>0</v>
      </c>
      <c r="H21" s="123">
        <f aca="true" t="shared" si="6" ref="H21:H32">SUM(F21+G21)</f>
        <v>1.5</v>
      </c>
      <c r="I21" s="124">
        <f>'ДНЗ НВК102'!I21+'СШ НВК102'!I21</f>
        <v>144.088</v>
      </c>
      <c r="J21" s="124">
        <v>0</v>
      </c>
      <c r="K21" s="124">
        <f aca="true" t="shared" si="7" ref="K21:K32">SUM(I21+J21)</f>
        <v>144.088</v>
      </c>
      <c r="L21" s="123">
        <f>'ДНЗ НВК102'!L21+'СШ НВК102'!L21</f>
        <v>155.75900000000001</v>
      </c>
      <c r="M21" s="124">
        <f aca="true" t="shared" si="8" ref="L21:M48">J21*108.1%</f>
        <v>0</v>
      </c>
      <c r="N21" s="124">
        <f aca="true" t="shared" si="9" ref="N21:N26">SUM(L21+M21)</f>
        <v>155.75900000000001</v>
      </c>
      <c r="O21" s="124">
        <f>'ДНЗ НВК102'!O21+'СШ НВК102'!O21</f>
        <v>164.326</v>
      </c>
      <c r="P21" s="124">
        <f aca="true" t="shared" si="10" ref="O21:P48">M21*105.5%</f>
        <v>0</v>
      </c>
      <c r="Q21" s="124">
        <f aca="true" t="shared" si="11" ref="Q21:Q32">SUM(O21+P21)</f>
        <v>164.326</v>
      </c>
      <c r="R21" s="103">
        <f>'ДНЗ НВК102'!R21+'СШ НВК102'!R21</f>
        <v>3.5</v>
      </c>
      <c r="S21" s="25">
        <f aca="true" t="shared" si="12" ref="S21:S48">R21*108.1%</f>
        <v>3.7835</v>
      </c>
      <c r="T21" s="25">
        <f aca="true" t="shared" si="13" ref="T21:T48">S21*105.5%</f>
        <v>3.9915925</v>
      </c>
    </row>
    <row r="22" spans="1:20" ht="15">
      <c r="A22" s="6">
        <v>2220</v>
      </c>
      <c r="B22" s="99" t="s">
        <v>39</v>
      </c>
      <c r="C22" s="123">
        <f>'ДНЗ НВК102'!C22+'СШ НВК102'!C22</f>
        <v>0.452</v>
      </c>
      <c r="D22" s="123">
        <f>'ДНЗ НВК102'!D22+'СШ НВК102'!D22</f>
        <v>0</v>
      </c>
      <c r="E22" s="123">
        <f t="shared" si="5"/>
        <v>0.452</v>
      </c>
      <c r="F22" s="123">
        <f>'ДНЗ НВК102'!H22+'СШ НВК102'!F22</f>
        <v>0.494</v>
      </c>
      <c r="G22" s="123">
        <f>'ДНЗ НВК102'!G22+'СШ НВК102'!G22</f>
        <v>0</v>
      </c>
      <c r="H22" s="123">
        <f t="shared" si="6"/>
        <v>0.494</v>
      </c>
      <c r="I22" s="123">
        <f>'ДНЗ НВК102'!K22+'СШ НВК102'!I22</f>
        <v>0.5529999999999999</v>
      </c>
      <c r="J22" s="124"/>
      <c r="K22" s="124">
        <f t="shared" si="7"/>
        <v>0.5529999999999999</v>
      </c>
      <c r="L22" s="123">
        <f>'ДНЗ НВК102'!L22+'СШ НВК102'!L22</f>
        <v>0.598</v>
      </c>
      <c r="M22" s="124">
        <f t="shared" si="8"/>
        <v>0</v>
      </c>
      <c r="N22" s="124">
        <f t="shared" si="9"/>
        <v>0.598</v>
      </c>
      <c r="O22" s="124">
        <f>'ДНЗ НВК102'!O22+'СШ НВК102'!O22</f>
        <v>0.631</v>
      </c>
      <c r="P22" s="124">
        <f t="shared" si="10"/>
        <v>0</v>
      </c>
      <c r="Q22" s="124">
        <f t="shared" si="11"/>
        <v>0.631</v>
      </c>
      <c r="R22" s="103">
        <f>'ДНЗ НВК102'!R22+'СШ НВК102'!R22</f>
        <v>0</v>
      </c>
      <c r="S22" s="25">
        <f t="shared" si="12"/>
        <v>0</v>
      </c>
      <c r="T22" s="25">
        <f t="shared" si="13"/>
        <v>0</v>
      </c>
    </row>
    <row r="23" spans="1:20" ht="15">
      <c r="A23" s="6">
        <v>2230</v>
      </c>
      <c r="B23" s="99" t="s">
        <v>7</v>
      </c>
      <c r="C23" s="123">
        <f>'ДНЗ НВК102'!C23+'СШ НВК102'!C23</f>
        <v>307.669</v>
      </c>
      <c r="D23" s="123">
        <f>'ДНЗ НВК102'!D23+'СШ НВК102'!D23</f>
        <v>0</v>
      </c>
      <c r="E23" s="123">
        <f t="shared" si="5"/>
        <v>307.669</v>
      </c>
      <c r="F23" s="123">
        <f>'ДНЗ НВК102'!H23+'СШ НВК102'!F23</f>
        <v>554.07</v>
      </c>
      <c r="G23" s="123">
        <f>'ДНЗ НВК102'!G23+'СШ НВК102'!G23</f>
        <v>0</v>
      </c>
      <c r="H23" s="123">
        <f t="shared" si="6"/>
        <v>554.07</v>
      </c>
      <c r="I23" s="124">
        <f>'ДНЗ НВК102'!I23+'СШ НВК102'!I23</f>
        <v>608.054</v>
      </c>
      <c r="J23" s="124">
        <v>0</v>
      </c>
      <c r="K23" s="124">
        <f t="shared" si="7"/>
        <v>608.054</v>
      </c>
      <c r="L23" s="123">
        <f>'ДНЗ НВК102'!L23+'СШ НВК102'!L23</f>
        <v>657.307</v>
      </c>
      <c r="M23" s="124">
        <f t="shared" si="8"/>
        <v>0</v>
      </c>
      <c r="N23" s="124">
        <f t="shared" si="9"/>
        <v>657.307</v>
      </c>
      <c r="O23" s="124">
        <f>'ДНЗ НВК102'!O23+'СШ НВК102'!O23</f>
        <v>693.4590000000001</v>
      </c>
      <c r="P23" s="124">
        <f t="shared" si="10"/>
        <v>0</v>
      </c>
      <c r="Q23" s="124">
        <f t="shared" si="11"/>
        <v>693.4590000000001</v>
      </c>
      <c r="R23" s="103">
        <f>'ДНЗ НВК102'!R23+'СШ НВК102'!R23</f>
        <v>382.77700000000004</v>
      </c>
      <c r="S23" s="25">
        <f t="shared" si="12"/>
        <v>413.781937</v>
      </c>
      <c r="T23" s="25">
        <f t="shared" si="13"/>
        <v>436.539943535</v>
      </c>
    </row>
    <row r="24" spans="1:20" ht="15">
      <c r="A24" s="6">
        <v>2240</v>
      </c>
      <c r="B24" s="99" t="s">
        <v>8</v>
      </c>
      <c r="C24" s="123">
        <f>'ДНЗ НВК102'!C24+'СШ НВК102'!C24</f>
        <v>93.53399999999999</v>
      </c>
      <c r="D24" s="123">
        <f>'ДНЗ НВК102'!D24+'СШ НВК102'!D24</f>
        <v>0</v>
      </c>
      <c r="E24" s="123">
        <f t="shared" si="5"/>
        <v>93.53399999999999</v>
      </c>
      <c r="F24" s="123">
        <f>'ДНЗ НВК102'!H24+'СШ НВК102'!F24</f>
        <v>146.003</v>
      </c>
      <c r="G24" s="123">
        <f>'ДНЗ НВК102'!G24+'СШ НВК102'!G24</f>
        <v>0</v>
      </c>
      <c r="H24" s="123">
        <f t="shared" si="6"/>
        <v>146.003</v>
      </c>
      <c r="I24" s="124">
        <f>'ДНЗ НВК102'!I24+'СШ НВК102'!I24</f>
        <v>25.87</v>
      </c>
      <c r="J24" s="124"/>
      <c r="K24" s="124">
        <f t="shared" si="7"/>
        <v>25.87</v>
      </c>
      <c r="L24" s="123">
        <f>'ДНЗ НВК102'!L24+'СШ НВК102'!L24</f>
        <v>27.966</v>
      </c>
      <c r="M24" s="124">
        <f t="shared" si="8"/>
        <v>0</v>
      </c>
      <c r="N24" s="124">
        <f t="shared" si="9"/>
        <v>27.966</v>
      </c>
      <c r="O24" s="124">
        <f>'ДНЗ НВК102'!O24+'СШ НВК102'!O24</f>
        <v>29.503999999999998</v>
      </c>
      <c r="P24" s="124">
        <f t="shared" si="10"/>
        <v>0</v>
      </c>
      <c r="Q24" s="124">
        <f t="shared" si="11"/>
        <v>29.503999999999998</v>
      </c>
      <c r="R24" s="103">
        <f>'ДНЗ НВК102'!R24+'СШ НВК102'!R24</f>
        <v>2.5</v>
      </c>
      <c r="S24" s="25">
        <f t="shared" si="12"/>
        <v>2.7024999999999997</v>
      </c>
      <c r="T24" s="25">
        <f t="shared" si="13"/>
        <v>2.8511374999999997</v>
      </c>
    </row>
    <row r="25" spans="1:20" ht="15">
      <c r="A25" s="6">
        <v>2250</v>
      </c>
      <c r="B25" s="99" t="s">
        <v>10</v>
      </c>
      <c r="C25" s="123"/>
      <c r="D25" s="123"/>
      <c r="E25" s="123">
        <f t="shared" si="5"/>
        <v>0</v>
      </c>
      <c r="F25" s="123">
        <f>'ДНЗ НВК102'!H25+'СШ НВК102'!F25</f>
        <v>0</v>
      </c>
      <c r="G25" s="123"/>
      <c r="H25" s="123">
        <f t="shared" si="6"/>
        <v>0</v>
      </c>
      <c r="I25" s="124">
        <v>0</v>
      </c>
      <c r="J25" s="124"/>
      <c r="K25" s="124">
        <f t="shared" si="7"/>
        <v>0</v>
      </c>
      <c r="L25" s="124">
        <f t="shared" si="8"/>
        <v>0</v>
      </c>
      <c r="M25" s="124">
        <f t="shared" si="8"/>
        <v>0</v>
      </c>
      <c r="N25" s="124">
        <f t="shared" si="9"/>
        <v>0</v>
      </c>
      <c r="O25" s="124">
        <f>'ДНЗ НВК102'!O25+'СШ НВК102'!O25</f>
        <v>0</v>
      </c>
      <c r="P25" s="124">
        <f t="shared" si="10"/>
        <v>0</v>
      </c>
      <c r="Q25" s="124">
        <f t="shared" si="11"/>
        <v>0</v>
      </c>
      <c r="R25" s="103">
        <f>'ДНЗ НВК102'!R25+'СШ НВК102'!R25</f>
        <v>7.5</v>
      </c>
      <c r="S25" s="25">
        <f t="shared" si="12"/>
        <v>8.1075</v>
      </c>
      <c r="T25" s="25">
        <f t="shared" si="13"/>
        <v>8.5534125</v>
      </c>
    </row>
    <row r="26" spans="1:20" ht="15">
      <c r="A26" s="6">
        <v>2260</v>
      </c>
      <c r="B26" s="99" t="s">
        <v>40</v>
      </c>
      <c r="C26" s="123"/>
      <c r="D26" s="123"/>
      <c r="E26" s="123">
        <f t="shared" si="5"/>
        <v>0</v>
      </c>
      <c r="F26" s="123"/>
      <c r="G26" s="123"/>
      <c r="H26" s="123">
        <f t="shared" si="6"/>
        <v>0</v>
      </c>
      <c r="I26" s="124"/>
      <c r="J26" s="124"/>
      <c r="K26" s="124">
        <f t="shared" si="7"/>
        <v>0</v>
      </c>
      <c r="L26" s="124">
        <f t="shared" si="8"/>
        <v>0</v>
      </c>
      <c r="M26" s="124">
        <f t="shared" si="8"/>
        <v>0</v>
      </c>
      <c r="N26" s="124">
        <f t="shared" si="9"/>
        <v>0</v>
      </c>
      <c r="O26" s="124">
        <f t="shared" si="10"/>
        <v>0</v>
      </c>
      <c r="P26" s="124">
        <f t="shared" si="10"/>
        <v>0</v>
      </c>
      <c r="Q26" s="124">
        <f t="shared" si="11"/>
        <v>0</v>
      </c>
      <c r="R26" s="103">
        <f>'ДНЗ НВК102'!R26+'СШ НВК102'!R26</f>
        <v>0</v>
      </c>
      <c r="S26" s="25">
        <f t="shared" si="12"/>
        <v>0</v>
      </c>
      <c r="T26" s="25">
        <f t="shared" si="13"/>
        <v>0</v>
      </c>
    </row>
    <row r="27" spans="1:20" ht="15">
      <c r="A27" s="6">
        <v>2270</v>
      </c>
      <c r="B27" s="99" t="s">
        <v>11</v>
      </c>
      <c r="C27" s="123">
        <f>SUM(C28+C29+C30+C31+C32)</f>
        <v>586.62</v>
      </c>
      <c r="D27" s="123">
        <f>SUM(D28+D29+D30+D31+D32)</f>
        <v>0</v>
      </c>
      <c r="E27" s="123">
        <f>SUM(E28+E29+E30+E31+E32)</f>
        <v>586.62</v>
      </c>
      <c r="F27" s="123">
        <f aca="true" t="shared" si="14" ref="F27:T27">SUM(F28+F29+F30+F31+F32)</f>
        <v>886.665</v>
      </c>
      <c r="G27" s="123">
        <f t="shared" si="14"/>
        <v>0</v>
      </c>
      <c r="H27" s="123">
        <f t="shared" si="14"/>
        <v>886.665</v>
      </c>
      <c r="I27" s="124">
        <f t="shared" si="14"/>
        <v>822.836</v>
      </c>
      <c r="J27" s="124">
        <f t="shared" si="14"/>
        <v>0</v>
      </c>
      <c r="K27" s="124">
        <f t="shared" si="14"/>
        <v>822.836</v>
      </c>
      <c r="L27" s="124">
        <f t="shared" si="14"/>
        <v>871.466</v>
      </c>
      <c r="M27" s="124">
        <f t="shared" si="14"/>
        <v>0</v>
      </c>
      <c r="N27" s="124">
        <f t="shared" si="14"/>
        <v>871.466</v>
      </c>
      <c r="O27" s="124">
        <f t="shared" si="14"/>
        <v>920.442</v>
      </c>
      <c r="P27" s="124">
        <f t="shared" si="14"/>
        <v>0</v>
      </c>
      <c r="Q27" s="124">
        <f t="shared" si="14"/>
        <v>920.442</v>
      </c>
      <c r="R27" s="107">
        <f t="shared" si="14"/>
        <v>1</v>
      </c>
      <c r="S27" s="24">
        <f t="shared" si="14"/>
        <v>1.081</v>
      </c>
      <c r="T27" s="24">
        <f t="shared" si="14"/>
        <v>1.140455</v>
      </c>
    </row>
    <row r="28" spans="1:20" ht="15">
      <c r="A28" s="6">
        <v>2271</v>
      </c>
      <c r="B28" s="99" t="s">
        <v>12</v>
      </c>
      <c r="C28" s="123">
        <f>'ДНЗ НВК102'!C28+'СШ НВК102'!C28</f>
        <v>462.304</v>
      </c>
      <c r="D28" s="123">
        <f>'ДНЗ НВК102'!D28+'СШ НВК102'!D28</f>
        <v>0</v>
      </c>
      <c r="E28" s="123">
        <f t="shared" si="5"/>
        <v>462.304</v>
      </c>
      <c r="F28" s="123">
        <f>'ДНЗ НВК102'!H28+'СШ НВК102'!F28</f>
        <v>703.346</v>
      </c>
      <c r="G28" s="123">
        <f>'ДНЗ НВК102'!G28+'СШ НВК102'!G28</f>
        <v>0</v>
      </c>
      <c r="H28" s="123">
        <f t="shared" si="6"/>
        <v>703.346</v>
      </c>
      <c r="I28" s="124">
        <f>'ДНЗ НВК102'!I28+'СШ НВК102'!I28</f>
        <v>618.432</v>
      </c>
      <c r="J28" s="124"/>
      <c r="K28" s="124">
        <f t="shared" si="7"/>
        <v>618.432</v>
      </c>
      <c r="L28" s="123">
        <f>'ДНЗ НВК102'!L28+'СШ НВК102'!L28</f>
        <v>654.982</v>
      </c>
      <c r="M28" s="124">
        <f t="shared" si="8"/>
        <v>0</v>
      </c>
      <c r="N28" s="124">
        <f>SUM(L28+M28)</f>
        <v>654.982</v>
      </c>
      <c r="O28" s="124">
        <f>'ДНЗ НВК102'!O28+'СШ НВК102'!O28</f>
        <v>691.7919999999999</v>
      </c>
      <c r="P28" s="124">
        <f t="shared" si="10"/>
        <v>0</v>
      </c>
      <c r="Q28" s="124">
        <f t="shared" si="11"/>
        <v>691.7919999999999</v>
      </c>
      <c r="R28" s="103">
        <f>'ДНЗ НВК102'!R28+'СШ НВК102'!R28</f>
        <v>0</v>
      </c>
      <c r="S28" s="25">
        <f t="shared" si="12"/>
        <v>0</v>
      </c>
      <c r="T28" s="25">
        <f t="shared" si="13"/>
        <v>0</v>
      </c>
    </row>
    <row r="29" spans="1:20" ht="15">
      <c r="A29" s="6">
        <v>2272</v>
      </c>
      <c r="B29" s="99" t="s">
        <v>41</v>
      </c>
      <c r="C29" s="123">
        <f>'ДНЗ НВК102'!C29+'СШ НВК102'!C29</f>
        <v>15.274000000000001</v>
      </c>
      <c r="D29" s="123">
        <f>'ДНЗ НВК102'!D29+'СШ НВК102'!D29</f>
        <v>0</v>
      </c>
      <c r="E29" s="123">
        <f t="shared" si="5"/>
        <v>15.274000000000001</v>
      </c>
      <c r="F29" s="123">
        <f>'ДНЗ НВК102'!H29+'СШ НВК102'!F29</f>
        <v>20.795</v>
      </c>
      <c r="G29" s="123">
        <f>'ДНЗ НВК102'!G29+'СШ НВК102'!G29</f>
        <v>0</v>
      </c>
      <c r="H29" s="123">
        <f t="shared" si="6"/>
        <v>20.795</v>
      </c>
      <c r="I29" s="124">
        <f>'ДНЗ НВК102'!I29+'СШ НВК102'!I29</f>
        <v>17.758</v>
      </c>
      <c r="J29" s="124"/>
      <c r="K29" s="124">
        <f t="shared" si="7"/>
        <v>17.758</v>
      </c>
      <c r="L29" s="123">
        <f>'ДНЗ НВК102'!L29+'СШ НВК102'!L29</f>
        <v>18.807</v>
      </c>
      <c r="M29" s="124">
        <f t="shared" si="8"/>
        <v>0</v>
      </c>
      <c r="N29" s="124">
        <f>SUM(L29+M29)</f>
        <v>18.807</v>
      </c>
      <c r="O29" s="124">
        <f>'ДНЗ НВК102'!O29+'СШ НВК102'!O29</f>
        <v>19.864</v>
      </c>
      <c r="P29" s="124">
        <f t="shared" si="10"/>
        <v>0</v>
      </c>
      <c r="Q29" s="124">
        <f t="shared" si="11"/>
        <v>19.864</v>
      </c>
      <c r="R29" s="103">
        <f>'ДНЗ НВК102'!R29+'СШ НВК102'!R29</f>
        <v>0.5</v>
      </c>
      <c r="S29" s="25">
        <f t="shared" si="12"/>
        <v>0.5405</v>
      </c>
      <c r="T29" s="25">
        <f t="shared" si="13"/>
        <v>0.5702275</v>
      </c>
    </row>
    <row r="30" spans="1:20" ht="15">
      <c r="A30" s="6">
        <v>2273</v>
      </c>
      <c r="B30" s="99" t="s">
        <v>13</v>
      </c>
      <c r="C30" s="123">
        <f>'ДНЗ НВК102'!C30+'СШ НВК102'!C30</f>
        <v>109.042</v>
      </c>
      <c r="D30" s="123">
        <f>'ДНЗ НВК102'!D30+'СШ НВК102'!D30</f>
        <v>0</v>
      </c>
      <c r="E30" s="123">
        <f t="shared" si="5"/>
        <v>109.042</v>
      </c>
      <c r="F30" s="123">
        <f>'ДНЗ НВК102'!H30+'СШ НВК102'!F30</f>
        <v>162.524</v>
      </c>
      <c r="G30" s="123">
        <f>'ДНЗ НВК102'!G30+'СШ НВК102'!G30</f>
        <v>0</v>
      </c>
      <c r="H30" s="123">
        <f t="shared" si="6"/>
        <v>162.524</v>
      </c>
      <c r="I30" s="124">
        <f>'ДНЗ НВК102'!I30+'СШ НВК102'!I30</f>
        <v>186.64600000000002</v>
      </c>
      <c r="J30" s="124"/>
      <c r="K30" s="124">
        <f t="shared" si="7"/>
        <v>186.64600000000002</v>
      </c>
      <c r="L30" s="123">
        <f>'ДНЗ НВК102'!L30+'СШ НВК102'!L30</f>
        <v>197.67700000000002</v>
      </c>
      <c r="M30" s="124">
        <f t="shared" si="8"/>
        <v>0</v>
      </c>
      <c r="N30" s="124">
        <f>SUM(L30+M30)</f>
        <v>197.67700000000002</v>
      </c>
      <c r="O30" s="124">
        <f>'ДНЗ НВК102'!O30+'СШ НВК102'!O30</f>
        <v>208.786</v>
      </c>
      <c r="P30" s="124">
        <f t="shared" si="10"/>
        <v>0</v>
      </c>
      <c r="Q30" s="124">
        <f t="shared" si="11"/>
        <v>208.786</v>
      </c>
      <c r="R30" s="103">
        <f>'ДНЗ НВК102'!R30+'СШ НВК102'!R30</f>
        <v>0.5</v>
      </c>
      <c r="S30" s="25">
        <f t="shared" si="12"/>
        <v>0.5405</v>
      </c>
      <c r="T30" s="25">
        <f t="shared" si="13"/>
        <v>0.5702275</v>
      </c>
    </row>
    <row r="31" spans="1:20" ht="15">
      <c r="A31" s="6">
        <v>2274</v>
      </c>
      <c r="B31" s="99" t="s">
        <v>14</v>
      </c>
      <c r="C31" s="123">
        <f>'ДНЗ НВК102'!C31+'СШ НВК102'!C31</f>
        <v>0</v>
      </c>
      <c r="D31" s="123">
        <f>'ДНЗ НВК102'!D31+'СШ НВК102'!D31</f>
        <v>0</v>
      </c>
      <c r="E31" s="123">
        <f t="shared" si="5"/>
        <v>0</v>
      </c>
      <c r="F31" s="123">
        <f>'ДНЗ НВК102'!H31+'СШ НВК102'!F31</f>
        <v>0</v>
      </c>
      <c r="G31" s="123">
        <f>'ДНЗ НВК102'!G31+'СШ НВК102'!G31</f>
        <v>0</v>
      </c>
      <c r="H31" s="123">
        <f t="shared" si="6"/>
        <v>0</v>
      </c>
      <c r="I31" s="124">
        <f>'ДНЗ НВК102'!I31+'СШ НВК102'!I31</f>
        <v>0</v>
      </c>
      <c r="J31" s="124"/>
      <c r="K31" s="124">
        <f t="shared" si="7"/>
        <v>0</v>
      </c>
      <c r="L31" s="124">
        <f>'ДНЗ НВК102'!L31+'СШ НВК102'!L31</f>
        <v>0</v>
      </c>
      <c r="M31" s="124">
        <f t="shared" si="8"/>
        <v>0</v>
      </c>
      <c r="N31" s="124">
        <f>SUM(L31+M31)</f>
        <v>0</v>
      </c>
      <c r="O31" s="124">
        <f>'ДНЗ НВК102'!O31+'СШ НВК102'!O31</f>
        <v>0</v>
      </c>
      <c r="P31" s="124">
        <f t="shared" si="10"/>
        <v>0</v>
      </c>
      <c r="Q31" s="124">
        <f t="shared" si="11"/>
        <v>0</v>
      </c>
      <c r="R31" s="103">
        <f>'ДНЗ НВК102'!R31+'СШ НВК102'!R31</f>
        <v>0</v>
      </c>
      <c r="S31" s="25">
        <f t="shared" si="12"/>
        <v>0</v>
      </c>
      <c r="T31" s="25">
        <f t="shared" si="13"/>
        <v>0</v>
      </c>
    </row>
    <row r="32" spans="1:20" ht="15">
      <c r="A32" s="6">
        <v>2275</v>
      </c>
      <c r="B32" s="99" t="s">
        <v>15</v>
      </c>
      <c r="C32" s="123"/>
      <c r="D32" s="123"/>
      <c r="E32" s="123">
        <f t="shared" si="5"/>
        <v>0</v>
      </c>
      <c r="F32" s="123"/>
      <c r="G32" s="123"/>
      <c r="H32" s="123">
        <f t="shared" si="6"/>
        <v>0</v>
      </c>
      <c r="I32" s="124">
        <f>'ДНЗ НВК102'!I32+'СШ НВК102'!I32</f>
        <v>0</v>
      </c>
      <c r="J32" s="124"/>
      <c r="K32" s="124">
        <f t="shared" si="7"/>
        <v>0</v>
      </c>
      <c r="L32" s="124">
        <f>'ДНЗ НВК102'!L32+'СШ НВК102'!L32</f>
        <v>0</v>
      </c>
      <c r="M32" s="124">
        <f t="shared" si="8"/>
        <v>0</v>
      </c>
      <c r="N32" s="124">
        <f>SUM(L32+M32)</f>
        <v>0</v>
      </c>
      <c r="O32" s="124">
        <f>'ДНЗ НВК102'!O32+'СШ НВК102'!O32</f>
        <v>0</v>
      </c>
      <c r="P32" s="124">
        <f t="shared" si="10"/>
        <v>0</v>
      </c>
      <c r="Q32" s="124">
        <f t="shared" si="11"/>
        <v>0</v>
      </c>
      <c r="R32" s="103">
        <f>'ДНЗ НВК102'!R32+'СШ НВК102'!R32</f>
        <v>0</v>
      </c>
      <c r="S32" s="25">
        <f t="shared" si="12"/>
        <v>0</v>
      </c>
      <c r="T32" s="25">
        <f t="shared" si="13"/>
        <v>0</v>
      </c>
    </row>
    <row r="33" spans="1:20" ht="15" customHeight="1">
      <c r="A33" s="6">
        <v>2280</v>
      </c>
      <c r="B33" s="100" t="s">
        <v>16</v>
      </c>
      <c r="C33" s="123">
        <f aca="true" t="shared" si="15" ref="C33:T33">SUM(C34+C35)</f>
        <v>0</v>
      </c>
      <c r="D33" s="123">
        <f t="shared" si="15"/>
        <v>0</v>
      </c>
      <c r="E33" s="123">
        <f t="shared" si="15"/>
        <v>0</v>
      </c>
      <c r="F33" s="123">
        <f t="shared" si="15"/>
        <v>0</v>
      </c>
      <c r="G33" s="123">
        <f t="shared" si="15"/>
        <v>0</v>
      </c>
      <c r="H33" s="123">
        <f t="shared" si="15"/>
        <v>0</v>
      </c>
      <c r="I33" s="124">
        <f t="shared" si="15"/>
        <v>0</v>
      </c>
      <c r="J33" s="124">
        <f t="shared" si="15"/>
        <v>0</v>
      </c>
      <c r="K33" s="124">
        <f t="shared" si="15"/>
        <v>0</v>
      </c>
      <c r="L33" s="124">
        <f t="shared" si="15"/>
        <v>0</v>
      </c>
      <c r="M33" s="124">
        <f t="shared" si="15"/>
        <v>0</v>
      </c>
      <c r="N33" s="124">
        <f t="shared" si="15"/>
        <v>0</v>
      </c>
      <c r="O33" s="124">
        <f t="shared" si="15"/>
        <v>0</v>
      </c>
      <c r="P33" s="124">
        <f t="shared" si="15"/>
        <v>0</v>
      </c>
      <c r="Q33" s="124">
        <f t="shared" si="15"/>
        <v>0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ht="17.25" customHeight="1">
      <c r="A34" s="6">
        <v>2281</v>
      </c>
      <c r="B34" s="100" t="s">
        <v>42</v>
      </c>
      <c r="C34" s="123">
        <f>'ДНЗ НВК102'!C34+'СШ НВК102'!C34</f>
        <v>0</v>
      </c>
      <c r="D34" s="123">
        <f>'ДНЗ НВК102'!D34+'СШ НВК102'!D34</f>
        <v>0</v>
      </c>
      <c r="E34" s="123">
        <f>SUM(C34+D34)</f>
        <v>0</v>
      </c>
      <c r="F34" s="123">
        <f>'ДНЗ НВК102'!H34+'СШ НВК102'!F34</f>
        <v>0</v>
      </c>
      <c r="G34" s="123">
        <f>'ДНЗ НВК102'!G34+'СШ НВК102'!G34</f>
        <v>0</v>
      </c>
      <c r="H34" s="123">
        <f>SUM(F34+G34)</f>
        <v>0</v>
      </c>
      <c r="I34" s="124"/>
      <c r="J34" s="124"/>
      <c r="K34" s="124">
        <f>SUM(I34+J34)</f>
        <v>0</v>
      </c>
      <c r="L34" s="124">
        <f t="shared" si="8"/>
        <v>0</v>
      </c>
      <c r="M34" s="124">
        <f t="shared" si="8"/>
        <v>0</v>
      </c>
      <c r="N34" s="124">
        <f>SUM(L34+M34)</f>
        <v>0</v>
      </c>
      <c r="O34" s="124">
        <f t="shared" si="10"/>
        <v>0</v>
      </c>
      <c r="P34" s="124">
        <f t="shared" si="10"/>
        <v>0</v>
      </c>
      <c r="Q34" s="124">
        <f>SUM(O34+P34)</f>
        <v>0</v>
      </c>
      <c r="R34" s="103">
        <f>'ДНЗ НВК102'!R34+'СШ НВК102'!R34</f>
        <v>0</v>
      </c>
      <c r="S34" s="25">
        <f t="shared" si="12"/>
        <v>0</v>
      </c>
      <c r="T34" s="25">
        <f t="shared" si="13"/>
        <v>0</v>
      </c>
    </row>
    <row r="35" spans="1:20" ht="27" customHeight="1">
      <c r="A35" s="6">
        <v>2282</v>
      </c>
      <c r="B35" s="100" t="s">
        <v>17</v>
      </c>
      <c r="C35" s="123">
        <f>'ДНЗ НВК102'!C35+'СШ НВК102'!C35</f>
        <v>0</v>
      </c>
      <c r="D35" s="123">
        <f>'ДНЗ НВК102'!D35+'СШ НВК102'!D35</f>
        <v>0</v>
      </c>
      <c r="E35" s="123">
        <f>SUM(C35+D35)</f>
        <v>0</v>
      </c>
      <c r="F35" s="123">
        <f>'ДНЗ НВК102'!H35+'СШ НВК102'!F35</f>
        <v>0</v>
      </c>
      <c r="G35" s="123">
        <f>'ДНЗ НВК102'!G35+'СШ НВК102'!G35</f>
        <v>0</v>
      </c>
      <c r="H35" s="123">
        <f>SUM(F35+G35)</f>
        <v>0</v>
      </c>
      <c r="I35" s="124">
        <f>F35*112%</f>
        <v>0</v>
      </c>
      <c r="J35" s="124"/>
      <c r="K35" s="124">
        <f>SUM(I35+J35)</f>
        <v>0</v>
      </c>
      <c r="L35" s="123">
        <f>'ДНЗ НВК102'!L35+'СШ НВК102'!L35</f>
        <v>0</v>
      </c>
      <c r="M35" s="124">
        <f t="shared" si="8"/>
        <v>0</v>
      </c>
      <c r="N35" s="124">
        <f>SUM(L35+M35)</f>
        <v>0</v>
      </c>
      <c r="O35" s="124">
        <f>'ДНЗ НВК102'!O35+'СШ НВК102'!O35</f>
        <v>0</v>
      </c>
      <c r="P35" s="124">
        <f t="shared" si="10"/>
        <v>0</v>
      </c>
      <c r="Q35" s="124">
        <f>SUM(O35+P35)</f>
        <v>0</v>
      </c>
      <c r="R35" s="103">
        <f>'ДНЗ НВК102'!R35+'СШ НВК102'!R35</f>
        <v>0</v>
      </c>
      <c r="S35" s="25">
        <f t="shared" si="12"/>
        <v>0</v>
      </c>
      <c r="T35" s="25">
        <f t="shared" si="13"/>
        <v>0</v>
      </c>
    </row>
    <row r="36" spans="1:20" ht="14.25">
      <c r="A36" s="17">
        <v>2400</v>
      </c>
      <c r="B36" s="98" t="s">
        <v>43</v>
      </c>
      <c r="C36" s="122">
        <f aca="true" t="shared" si="16" ref="C36:T36">SUM(C37+C38)</f>
        <v>0</v>
      </c>
      <c r="D36" s="122">
        <f t="shared" si="16"/>
        <v>0</v>
      </c>
      <c r="E36" s="122">
        <f t="shared" si="16"/>
        <v>0</v>
      </c>
      <c r="F36" s="122">
        <f t="shared" si="16"/>
        <v>0</v>
      </c>
      <c r="G36" s="122">
        <f t="shared" si="16"/>
        <v>0</v>
      </c>
      <c r="H36" s="122">
        <f t="shared" si="16"/>
        <v>0</v>
      </c>
      <c r="I36" s="116">
        <f t="shared" si="16"/>
        <v>0</v>
      </c>
      <c r="J36" s="116">
        <f t="shared" si="16"/>
        <v>0</v>
      </c>
      <c r="K36" s="116">
        <f t="shared" si="16"/>
        <v>0</v>
      </c>
      <c r="L36" s="116">
        <f t="shared" si="16"/>
        <v>0</v>
      </c>
      <c r="M36" s="116">
        <f t="shared" si="16"/>
        <v>0</v>
      </c>
      <c r="N36" s="116">
        <f t="shared" si="16"/>
        <v>0</v>
      </c>
      <c r="O36" s="116">
        <f t="shared" si="16"/>
        <v>0</v>
      </c>
      <c r="P36" s="116">
        <f t="shared" si="16"/>
        <v>0</v>
      </c>
      <c r="Q36" s="116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ht="15">
      <c r="A37" s="6">
        <v>2410</v>
      </c>
      <c r="B37" s="99" t="s">
        <v>44</v>
      </c>
      <c r="C37" s="123">
        <f>'ДНЗ НВК102'!C37+'СШ НВК102'!C37</f>
        <v>0</v>
      </c>
      <c r="D37" s="123">
        <f>'ДНЗ НВК102'!D37+'СШ НВК102'!D37</f>
        <v>0</v>
      </c>
      <c r="E37" s="123">
        <f>SUM(C37+D37)</f>
        <v>0</v>
      </c>
      <c r="F37" s="123">
        <f>'ДНЗ НВК102'!H37+'СШ НВК102'!F37</f>
        <v>0</v>
      </c>
      <c r="G37" s="123">
        <f>'ДНЗ НВК102'!G37+'СШ НВК102'!G37</f>
        <v>0</v>
      </c>
      <c r="H37" s="123">
        <f>SUM(F37+G37)</f>
        <v>0</v>
      </c>
      <c r="I37" s="124"/>
      <c r="J37" s="124"/>
      <c r="K37" s="124">
        <f>SUM(I37+J37)</f>
        <v>0</v>
      </c>
      <c r="L37" s="124">
        <f t="shared" si="8"/>
        <v>0</v>
      </c>
      <c r="M37" s="124">
        <f t="shared" si="8"/>
        <v>0</v>
      </c>
      <c r="N37" s="124">
        <f>SUM(L37+M37)</f>
        <v>0</v>
      </c>
      <c r="O37" s="124">
        <f t="shared" si="10"/>
        <v>0</v>
      </c>
      <c r="P37" s="124">
        <f t="shared" si="10"/>
        <v>0</v>
      </c>
      <c r="Q37" s="124">
        <f>SUM(O37+P37)</f>
        <v>0</v>
      </c>
      <c r="R37" s="103">
        <f>'ДНЗ НВК102'!R37+'СШ НВК102'!R37</f>
        <v>0</v>
      </c>
      <c r="S37" s="25">
        <f t="shared" si="12"/>
        <v>0</v>
      </c>
      <c r="T37" s="25">
        <f t="shared" si="13"/>
        <v>0</v>
      </c>
    </row>
    <row r="38" spans="1:20" ht="15">
      <c r="A38" s="6">
        <v>2420</v>
      </c>
      <c r="B38" s="99" t="s">
        <v>45</v>
      </c>
      <c r="C38" s="123">
        <f>'ДНЗ НВК102'!C38+'СШ НВК102'!C38</f>
        <v>0</v>
      </c>
      <c r="D38" s="123">
        <f>'ДНЗ НВК102'!D38+'СШ НВК102'!D38</f>
        <v>0</v>
      </c>
      <c r="E38" s="123">
        <f>SUM(C38+D38)</f>
        <v>0</v>
      </c>
      <c r="F38" s="123">
        <f>'ДНЗ НВК102'!H38+'СШ НВК102'!F38</f>
        <v>0</v>
      </c>
      <c r="G38" s="123">
        <f>'ДНЗ НВК102'!G38+'СШ НВК102'!G38</f>
        <v>0</v>
      </c>
      <c r="H38" s="123">
        <f>SUM(F38+G38)</f>
        <v>0</v>
      </c>
      <c r="I38" s="124"/>
      <c r="J38" s="124"/>
      <c r="K38" s="124">
        <f>SUM(I38+J38)</f>
        <v>0</v>
      </c>
      <c r="L38" s="124">
        <f t="shared" si="8"/>
        <v>0</v>
      </c>
      <c r="M38" s="124">
        <f t="shared" si="8"/>
        <v>0</v>
      </c>
      <c r="N38" s="124">
        <f>SUM(L38+M38)</f>
        <v>0</v>
      </c>
      <c r="O38" s="124">
        <f t="shared" si="10"/>
        <v>0</v>
      </c>
      <c r="P38" s="124">
        <f t="shared" si="10"/>
        <v>0</v>
      </c>
      <c r="Q38" s="124">
        <f>SUM(O38+P38)</f>
        <v>0</v>
      </c>
      <c r="R38" s="103">
        <f>'ДНЗ НВК102'!R38+'СШ НВК102'!R38</f>
        <v>0</v>
      </c>
      <c r="S38" s="25">
        <f t="shared" si="12"/>
        <v>0</v>
      </c>
      <c r="T38" s="25">
        <f t="shared" si="13"/>
        <v>0</v>
      </c>
    </row>
    <row r="39" spans="1:20" ht="14.25">
      <c r="A39" s="17">
        <v>2600</v>
      </c>
      <c r="B39" s="98" t="s">
        <v>46</v>
      </c>
      <c r="C39" s="122">
        <f aca="true" t="shared" si="17" ref="C39:T39">SUM(C40+C41+C42)</f>
        <v>0</v>
      </c>
      <c r="D39" s="122">
        <f t="shared" si="17"/>
        <v>0</v>
      </c>
      <c r="E39" s="122">
        <f t="shared" si="17"/>
        <v>0</v>
      </c>
      <c r="F39" s="122">
        <f t="shared" si="17"/>
        <v>0</v>
      </c>
      <c r="G39" s="122">
        <f t="shared" si="17"/>
        <v>0</v>
      </c>
      <c r="H39" s="122">
        <f t="shared" si="17"/>
        <v>0</v>
      </c>
      <c r="I39" s="116">
        <f t="shared" si="17"/>
        <v>0</v>
      </c>
      <c r="J39" s="116">
        <f t="shared" si="17"/>
        <v>0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27" customHeight="1">
      <c r="A40" s="6">
        <v>2610</v>
      </c>
      <c r="B40" s="100" t="s">
        <v>47</v>
      </c>
      <c r="C40" s="123">
        <f>'ДНЗ НВК102'!C40+'СШ НВК102'!C40</f>
        <v>0</v>
      </c>
      <c r="D40" s="123">
        <f>'ДНЗ НВК102'!D40+'СШ НВК102'!D40</f>
        <v>0</v>
      </c>
      <c r="E40" s="123">
        <f>SUM(C40+D40)</f>
        <v>0</v>
      </c>
      <c r="F40" s="123">
        <f>'ДНЗ НВК102'!H40+'СШ НВК102'!F40</f>
        <v>0</v>
      </c>
      <c r="G40" s="123">
        <f>'ДНЗ НВК102'!G40+'СШ НВК102'!G40</f>
        <v>0</v>
      </c>
      <c r="H40" s="123">
        <f>SUM(F40+G40)</f>
        <v>0</v>
      </c>
      <c r="I40" s="124"/>
      <c r="J40" s="124"/>
      <c r="K40" s="124">
        <f>SUM(I40+J40)</f>
        <v>0</v>
      </c>
      <c r="L40" s="124">
        <f t="shared" si="8"/>
        <v>0</v>
      </c>
      <c r="M40" s="124">
        <f t="shared" si="8"/>
        <v>0</v>
      </c>
      <c r="N40" s="124">
        <f>SUM(L40+M40)</f>
        <v>0</v>
      </c>
      <c r="O40" s="124">
        <f t="shared" si="10"/>
        <v>0</v>
      </c>
      <c r="P40" s="124">
        <f t="shared" si="10"/>
        <v>0</v>
      </c>
      <c r="Q40" s="124">
        <f>SUM(O40+P40)</f>
        <v>0</v>
      </c>
      <c r="R40" s="103">
        <f>'ДНЗ НВК102'!R40+'СШ НВК102'!R40</f>
        <v>0</v>
      </c>
      <c r="S40" s="25">
        <f t="shared" si="12"/>
        <v>0</v>
      </c>
      <c r="T40" s="25">
        <f t="shared" si="13"/>
        <v>0</v>
      </c>
    </row>
    <row r="41" spans="1:20" ht="15" customHeight="1">
      <c r="A41" s="6">
        <v>2620</v>
      </c>
      <c r="B41" s="100" t="s">
        <v>48</v>
      </c>
      <c r="C41" s="123">
        <f>'ДНЗ НВК102'!C41+'СШ НВК102'!C41</f>
        <v>0</v>
      </c>
      <c r="D41" s="123">
        <f>'ДНЗ НВК102'!D41+'СШ НВК102'!D41</f>
        <v>0</v>
      </c>
      <c r="E41" s="123">
        <f>SUM(C41+D41)</f>
        <v>0</v>
      </c>
      <c r="F41" s="123">
        <f>'ДНЗ НВК102'!H41+'СШ НВК102'!F41</f>
        <v>0</v>
      </c>
      <c r="G41" s="123">
        <f>'ДНЗ НВК102'!G41+'СШ НВК102'!G41</f>
        <v>0</v>
      </c>
      <c r="H41" s="123">
        <f>SUM(F41+G41)</f>
        <v>0</v>
      </c>
      <c r="I41" s="124"/>
      <c r="J41" s="124"/>
      <c r="K41" s="124">
        <f>SUM(I41+J41)</f>
        <v>0</v>
      </c>
      <c r="L41" s="124">
        <f t="shared" si="8"/>
        <v>0</v>
      </c>
      <c r="M41" s="124">
        <f t="shared" si="8"/>
        <v>0</v>
      </c>
      <c r="N41" s="124">
        <f>SUM(L41+M41)</f>
        <v>0</v>
      </c>
      <c r="O41" s="124">
        <f t="shared" si="10"/>
        <v>0</v>
      </c>
      <c r="P41" s="124">
        <f t="shared" si="10"/>
        <v>0</v>
      </c>
      <c r="Q41" s="124">
        <f>SUM(O41+P41)</f>
        <v>0</v>
      </c>
      <c r="R41" s="103">
        <f>'ДНЗ НВК102'!R41+'СШ НВК102'!R41</f>
        <v>0</v>
      </c>
      <c r="S41" s="25">
        <f t="shared" si="12"/>
        <v>0</v>
      </c>
      <c r="T41" s="25">
        <f t="shared" si="13"/>
        <v>0</v>
      </c>
    </row>
    <row r="42" spans="1:20" ht="30.75" customHeight="1">
      <c r="A42" s="6">
        <v>2630</v>
      </c>
      <c r="B42" s="100" t="s">
        <v>49</v>
      </c>
      <c r="C42" s="123">
        <f>'ДНЗ НВК102'!C42+'СШ НВК102'!C42</f>
        <v>0</v>
      </c>
      <c r="D42" s="123">
        <f>'ДНЗ НВК102'!D42+'СШ НВК102'!D42</f>
        <v>0</v>
      </c>
      <c r="E42" s="123">
        <f>SUM(C42+D42)</f>
        <v>0</v>
      </c>
      <c r="F42" s="123">
        <f>'ДНЗ НВК102'!H42+'СШ НВК102'!F42</f>
        <v>0</v>
      </c>
      <c r="G42" s="123">
        <f>'ДНЗ НВК102'!G42+'СШ НВК102'!G42</f>
        <v>0</v>
      </c>
      <c r="H42" s="123">
        <f>SUM(F42+G42)</f>
        <v>0</v>
      </c>
      <c r="I42" s="124"/>
      <c r="J42" s="124"/>
      <c r="K42" s="124">
        <f>SUM(I42+J42)</f>
        <v>0</v>
      </c>
      <c r="L42" s="124">
        <f t="shared" si="8"/>
        <v>0</v>
      </c>
      <c r="M42" s="124">
        <f t="shared" si="8"/>
        <v>0</v>
      </c>
      <c r="N42" s="124">
        <f>SUM(L42+M42)</f>
        <v>0</v>
      </c>
      <c r="O42" s="124">
        <f t="shared" si="10"/>
        <v>0</v>
      </c>
      <c r="P42" s="124">
        <f t="shared" si="10"/>
        <v>0</v>
      </c>
      <c r="Q42" s="124">
        <f>SUM(O42+P42)</f>
        <v>0</v>
      </c>
      <c r="R42" s="103">
        <f>'ДНЗ НВК102'!R42+'СШ НВК102'!R42</f>
        <v>0</v>
      </c>
      <c r="S42" s="25">
        <f t="shared" si="12"/>
        <v>0</v>
      </c>
      <c r="T42" s="25">
        <f t="shared" si="13"/>
        <v>0</v>
      </c>
    </row>
    <row r="43" spans="1:20" ht="14.25">
      <c r="A43" s="17">
        <v>2700</v>
      </c>
      <c r="B43" s="98" t="s">
        <v>50</v>
      </c>
      <c r="C43" s="122">
        <f aca="true" t="shared" si="18" ref="C43:T43">SUM(C44+C45+C46)</f>
        <v>0</v>
      </c>
      <c r="D43" s="122">
        <f t="shared" si="18"/>
        <v>0</v>
      </c>
      <c r="E43" s="122">
        <f t="shared" si="18"/>
        <v>0</v>
      </c>
      <c r="F43" s="122">
        <f t="shared" si="18"/>
        <v>0</v>
      </c>
      <c r="G43" s="122">
        <f t="shared" si="18"/>
        <v>0</v>
      </c>
      <c r="H43" s="122">
        <f t="shared" si="18"/>
        <v>0</v>
      </c>
      <c r="I43" s="116">
        <f>F43*112%</f>
        <v>0</v>
      </c>
      <c r="J43" s="116">
        <f t="shared" si="18"/>
        <v>0</v>
      </c>
      <c r="K43" s="116">
        <f t="shared" si="18"/>
        <v>0</v>
      </c>
      <c r="L43" s="116">
        <f t="shared" si="18"/>
        <v>0</v>
      </c>
      <c r="M43" s="116">
        <f t="shared" si="18"/>
        <v>0</v>
      </c>
      <c r="N43" s="116">
        <f t="shared" si="18"/>
        <v>0</v>
      </c>
      <c r="O43" s="116">
        <f t="shared" si="18"/>
        <v>0</v>
      </c>
      <c r="P43" s="116">
        <f t="shared" si="18"/>
        <v>0</v>
      </c>
      <c r="Q43" s="116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ht="15">
      <c r="A44" s="6">
        <v>2710</v>
      </c>
      <c r="B44" s="99" t="s">
        <v>18</v>
      </c>
      <c r="C44" s="123">
        <f>'ДНЗ НВК102'!C44+'СШ НВК102'!C44</f>
        <v>0</v>
      </c>
      <c r="D44" s="123">
        <f>'ДНЗ НВК102'!D44+'СШ НВК102'!D44</f>
        <v>0</v>
      </c>
      <c r="E44" s="123">
        <f>SUM(C44+D44)</f>
        <v>0</v>
      </c>
      <c r="F44" s="122"/>
      <c r="G44" s="122"/>
      <c r="H44" s="123">
        <f>SUM(F44+G44)</f>
        <v>0</v>
      </c>
      <c r="I44" s="116"/>
      <c r="J44" s="116"/>
      <c r="K44" s="124">
        <f>SUM(I44+J44)</f>
        <v>0</v>
      </c>
      <c r="L44" s="124">
        <f t="shared" si="8"/>
        <v>0</v>
      </c>
      <c r="M44" s="124">
        <f t="shared" si="8"/>
        <v>0</v>
      </c>
      <c r="N44" s="124">
        <f>SUM(L44+M44)</f>
        <v>0</v>
      </c>
      <c r="O44" s="124">
        <f t="shared" si="10"/>
        <v>0</v>
      </c>
      <c r="P44" s="124">
        <f t="shared" si="10"/>
        <v>0</v>
      </c>
      <c r="Q44" s="124">
        <f>SUM(O44+P44)</f>
        <v>0</v>
      </c>
      <c r="R44" s="103">
        <f>'ДНЗ НВК102'!R44+'СШ НВК102'!R44</f>
        <v>0</v>
      </c>
      <c r="S44" s="25">
        <f t="shared" si="12"/>
        <v>0</v>
      </c>
      <c r="T44" s="25">
        <f t="shared" si="13"/>
        <v>0</v>
      </c>
    </row>
    <row r="45" spans="1:20" ht="15">
      <c r="A45" s="6">
        <v>2720</v>
      </c>
      <c r="B45" s="99" t="s">
        <v>19</v>
      </c>
      <c r="C45" s="123">
        <f>'ДНЗ НВК102'!C45+'СШ НВК102'!C45</f>
        <v>0</v>
      </c>
      <c r="D45" s="123">
        <f>'ДНЗ НВК102'!D45+'СШ НВК102'!D45</f>
        <v>0</v>
      </c>
      <c r="E45" s="123">
        <f>SUM(C45+D45)</f>
        <v>0</v>
      </c>
      <c r="F45" s="123"/>
      <c r="G45" s="123"/>
      <c r="H45" s="123">
        <f>SUM(F45+G45)</f>
        <v>0</v>
      </c>
      <c r="I45" s="124"/>
      <c r="J45" s="124"/>
      <c r="K45" s="124">
        <f>SUM(I45+J45)</f>
        <v>0</v>
      </c>
      <c r="L45" s="124">
        <f t="shared" si="8"/>
        <v>0</v>
      </c>
      <c r="M45" s="124">
        <f t="shared" si="8"/>
        <v>0</v>
      </c>
      <c r="N45" s="124">
        <f>SUM(L45+M45)</f>
        <v>0</v>
      </c>
      <c r="O45" s="124">
        <f t="shared" si="10"/>
        <v>0</v>
      </c>
      <c r="P45" s="124">
        <f t="shared" si="10"/>
        <v>0</v>
      </c>
      <c r="Q45" s="124">
        <f>SUM(O45+P45)</f>
        <v>0</v>
      </c>
      <c r="R45" s="103">
        <f>'ДНЗ НВК102'!R45+'СШ НВК102'!R45</f>
        <v>0</v>
      </c>
      <c r="S45" s="25">
        <f t="shared" si="12"/>
        <v>0</v>
      </c>
      <c r="T45" s="25">
        <f t="shared" si="13"/>
        <v>0</v>
      </c>
    </row>
    <row r="46" spans="1:20" ht="15">
      <c r="A46" s="6">
        <v>2730</v>
      </c>
      <c r="B46" s="99" t="s">
        <v>51</v>
      </c>
      <c r="C46" s="123">
        <f>'ДНЗ НВК102'!C46+'СШ НВК102'!C46</f>
        <v>0</v>
      </c>
      <c r="D46" s="123">
        <f>'ДНЗ НВК102'!D46+'СШ НВК102'!D46</f>
        <v>0</v>
      </c>
      <c r="E46" s="123">
        <f>SUM(C46+D46)</f>
        <v>0</v>
      </c>
      <c r="F46" s="123"/>
      <c r="G46" s="123"/>
      <c r="H46" s="123">
        <f>SUM(F46+G46)</f>
        <v>0</v>
      </c>
      <c r="I46" s="124">
        <v>0</v>
      </c>
      <c r="J46" s="124"/>
      <c r="K46" s="124">
        <f>SUM(I46+J46)</f>
        <v>0</v>
      </c>
      <c r="L46" s="124">
        <f t="shared" si="8"/>
        <v>0</v>
      </c>
      <c r="M46" s="124">
        <f t="shared" si="8"/>
        <v>0</v>
      </c>
      <c r="N46" s="124">
        <f>SUM(L46+M46)</f>
        <v>0</v>
      </c>
      <c r="O46" s="124">
        <f t="shared" si="10"/>
        <v>0</v>
      </c>
      <c r="P46" s="124">
        <f t="shared" si="10"/>
        <v>0</v>
      </c>
      <c r="Q46" s="124">
        <f>SUM(O46+P46)</f>
        <v>0</v>
      </c>
      <c r="R46" s="103">
        <f>'ДНЗ НВК102'!R46+'СШ НВК102'!R46</f>
        <v>0</v>
      </c>
      <c r="S46" s="25">
        <f t="shared" si="12"/>
        <v>0</v>
      </c>
      <c r="T46" s="25">
        <f t="shared" si="13"/>
        <v>0</v>
      </c>
    </row>
    <row r="47" spans="1:20" ht="14.25">
      <c r="A47" s="17">
        <v>2800</v>
      </c>
      <c r="B47" s="98" t="s">
        <v>9</v>
      </c>
      <c r="C47" s="122">
        <f>'ДНЗ НВК102'!C47+'СШ НВК102'!C47</f>
        <v>0</v>
      </c>
      <c r="D47" s="122">
        <f>'ДНЗ НВК102'!D47+'СШ НВК102'!D47</f>
        <v>0</v>
      </c>
      <c r="E47" s="123">
        <f>SUM(C47+D47)</f>
        <v>0</v>
      </c>
      <c r="F47" s="122">
        <f>'ДНЗ НВК102'!H47+'СШ НВК102'!F47</f>
        <v>4.246</v>
      </c>
      <c r="G47" s="122">
        <f>'ДНЗ НВК102'!G47+'СШ НВК102'!G47</f>
        <v>0</v>
      </c>
      <c r="H47" s="123">
        <f>SUM(F47+G47)</f>
        <v>4.246</v>
      </c>
      <c r="I47" s="116">
        <v>0</v>
      </c>
      <c r="J47" s="116"/>
      <c r="K47" s="124">
        <f>SUM(I47+J47)</f>
        <v>0</v>
      </c>
      <c r="L47" s="123">
        <f>'ДНЗ НВК102'!L47+'СШ НВК102'!L47</f>
        <v>0</v>
      </c>
      <c r="M47" s="124">
        <f t="shared" si="8"/>
        <v>0</v>
      </c>
      <c r="N47" s="124">
        <f>SUM(L47+M47)</f>
        <v>0</v>
      </c>
      <c r="O47" s="124">
        <f>'ДНЗ НВК102'!O47+'СШ НВК102'!O47</f>
        <v>0</v>
      </c>
      <c r="P47" s="116">
        <f t="shared" si="10"/>
        <v>0</v>
      </c>
      <c r="Q47" s="124">
        <f>SUM(O47+P47)</f>
        <v>0</v>
      </c>
      <c r="R47" s="103">
        <f>'ДНЗ НВК102'!R47+'СШ НВК102'!R47</f>
        <v>0</v>
      </c>
      <c r="S47" s="25">
        <f t="shared" si="12"/>
        <v>0</v>
      </c>
      <c r="T47" s="25">
        <f t="shared" si="13"/>
        <v>0</v>
      </c>
    </row>
    <row r="48" spans="1:20" ht="14.25">
      <c r="A48" s="17">
        <v>2900</v>
      </c>
      <c r="B48" s="98" t="s">
        <v>28</v>
      </c>
      <c r="C48" s="122"/>
      <c r="D48" s="122"/>
      <c r="E48" s="123">
        <f>SUM(C48+D48)</f>
        <v>0</v>
      </c>
      <c r="F48" s="122"/>
      <c r="G48" s="122"/>
      <c r="H48" s="123">
        <f>SUM(F48+G48)</f>
        <v>0</v>
      </c>
      <c r="I48" s="116"/>
      <c r="J48" s="116"/>
      <c r="K48" s="124">
        <f>SUM(I48+J48)</f>
        <v>0</v>
      </c>
      <c r="L48" s="124">
        <f t="shared" si="8"/>
        <v>0</v>
      </c>
      <c r="M48" s="124">
        <f t="shared" si="8"/>
        <v>0</v>
      </c>
      <c r="N48" s="124">
        <f>SUM(L48+M48)</f>
        <v>0</v>
      </c>
      <c r="O48" s="124">
        <f t="shared" si="10"/>
        <v>0</v>
      </c>
      <c r="P48" s="124">
        <f t="shared" si="10"/>
        <v>0</v>
      </c>
      <c r="Q48" s="124">
        <f>SUM(O48+P48)</f>
        <v>0</v>
      </c>
      <c r="R48" s="103">
        <f>'ДНЗ НВК102'!R48+'СШ НВК102'!R48</f>
        <v>0</v>
      </c>
      <c r="S48" s="25">
        <f t="shared" si="12"/>
        <v>0</v>
      </c>
      <c r="T48" s="25">
        <f t="shared" si="13"/>
        <v>0</v>
      </c>
    </row>
    <row r="49" spans="1:20" ht="14.25">
      <c r="A49" s="17">
        <v>3000</v>
      </c>
      <c r="B49" s="98" t="s">
        <v>20</v>
      </c>
      <c r="C49" s="122">
        <f aca="true" t="shared" si="19" ref="C49:Q49">SUM(C50+C64)</f>
        <v>0</v>
      </c>
      <c r="D49" s="122">
        <f t="shared" si="19"/>
        <v>0</v>
      </c>
      <c r="E49" s="122">
        <f t="shared" si="19"/>
        <v>0</v>
      </c>
      <c r="F49" s="122">
        <f t="shared" si="19"/>
        <v>0</v>
      </c>
      <c r="G49" s="122">
        <f t="shared" si="19"/>
        <v>0</v>
      </c>
      <c r="H49" s="122">
        <f t="shared" si="19"/>
        <v>0</v>
      </c>
      <c r="I49" s="116">
        <f t="shared" si="19"/>
        <v>0</v>
      </c>
      <c r="J49" s="116">
        <f t="shared" si="19"/>
        <v>0</v>
      </c>
      <c r="K49" s="116">
        <f t="shared" si="19"/>
        <v>0</v>
      </c>
      <c r="L49" s="116">
        <f t="shared" si="19"/>
        <v>0</v>
      </c>
      <c r="M49" s="116">
        <f t="shared" si="19"/>
        <v>0</v>
      </c>
      <c r="N49" s="116">
        <f t="shared" si="19"/>
        <v>0</v>
      </c>
      <c r="O49" s="116">
        <f t="shared" si="19"/>
        <v>0</v>
      </c>
      <c r="P49" s="116">
        <f t="shared" si="19"/>
        <v>0</v>
      </c>
      <c r="Q49" s="116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ht="14.25">
      <c r="A50" s="17">
        <v>3100</v>
      </c>
      <c r="B50" s="98" t="s">
        <v>52</v>
      </c>
      <c r="C50" s="122">
        <f aca="true" t="shared" si="20" ref="C50:Q50">SUM(C51+C52+C55+C58+C62+C63)</f>
        <v>0</v>
      </c>
      <c r="D50" s="122">
        <f t="shared" si="20"/>
        <v>0</v>
      </c>
      <c r="E50" s="122">
        <f t="shared" si="20"/>
        <v>0</v>
      </c>
      <c r="F50" s="122">
        <f t="shared" si="20"/>
        <v>0</v>
      </c>
      <c r="G50" s="122">
        <f t="shared" si="20"/>
        <v>0</v>
      </c>
      <c r="H50" s="122">
        <f t="shared" si="20"/>
        <v>0</v>
      </c>
      <c r="I50" s="116">
        <f t="shared" si="20"/>
        <v>0</v>
      </c>
      <c r="J50" s="116">
        <f t="shared" si="20"/>
        <v>0</v>
      </c>
      <c r="K50" s="116">
        <f t="shared" si="20"/>
        <v>0</v>
      </c>
      <c r="L50" s="116">
        <f t="shared" si="20"/>
        <v>0</v>
      </c>
      <c r="M50" s="116">
        <f t="shared" si="20"/>
        <v>0</v>
      </c>
      <c r="N50" s="116">
        <f t="shared" si="20"/>
        <v>0</v>
      </c>
      <c r="O50" s="116">
        <f t="shared" si="20"/>
        <v>0</v>
      </c>
      <c r="P50" s="116">
        <f t="shared" si="20"/>
        <v>0</v>
      </c>
      <c r="Q50" s="116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29.25" customHeight="1">
      <c r="A51" s="6">
        <v>3110</v>
      </c>
      <c r="B51" s="100" t="s">
        <v>53</v>
      </c>
      <c r="C51" s="123">
        <f>'ДНЗ НВК102'!C51+'СШ НВК102'!C51</f>
        <v>0</v>
      </c>
      <c r="D51" s="123">
        <f>'ДНЗ НВК102'!D51+'СШ НВК102'!D51</f>
        <v>0</v>
      </c>
      <c r="E51" s="123">
        <f>SUM(C51+D51)</f>
        <v>0</v>
      </c>
      <c r="F51" s="123"/>
      <c r="G51" s="123">
        <v>0</v>
      </c>
      <c r="H51" s="123">
        <f>SUM(F51+G51)</f>
        <v>0</v>
      </c>
      <c r="I51" s="124">
        <f>F51*112%</f>
        <v>0</v>
      </c>
      <c r="J51" s="124">
        <v>0</v>
      </c>
      <c r="K51" s="124">
        <f>SUM(I51+J51)</f>
        <v>0</v>
      </c>
      <c r="L51" s="124">
        <f aca="true" t="shared" si="21" ref="L51:M68">I51*108.1%</f>
        <v>0</v>
      </c>
      <c r="M51" s="124">
        <f t="shared" si="21"/>
        <v>0</v>
      </c>
      <c r="N51" s="124">
        <f>SUM(L51+M51)</f>
        <v>0</v>
      </c>
      <c r="O51" s="124">
        <f aca="true" t="shared" si="22" ref="O51:P68">L51*105.5%</f>
        <v>0</v>
      </c>
      <c r="P51" s="124">
        <f t="shared" si="22"/>
        <v>0</v>
      </c>
      <c r="Q51" s="124">
        <f>SUM(O51+P51)</f>
        <v>0</v>
      </c>
      <c r="R51" s="103">
        <f>'ДНЗ НВК102'!R51+'СШ НВК102'!R51</f>
        <v>0</v>
      </c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" customHeight="1">
      <c r="A52" s="6">
        <v>3120</v>
      </c>
      <c r="B52" s="100" t="s">
        <v>21</v>
      </c>
      <c r="C52" s="123">
        <f aca="true" t="shared" si="25" ref="C52:T52">SUM(C53+C54)</f>
        <v>0</v>
      </c>
      <c r="D52" s="123">
        <f t="shared" si="25"/>
        <v>0</v>
      </c>
      <c r="E52" s="123">
        <f t="shared" si="25"/>
        <v>0</v>
      </c>
      <c r="F52" s="123">
        <f t="shared" si="25"/>
        <v>0</v>
      </c>
      <c r="G52" s="123">
        <f t="shared" si="25"/>
        <v>0</v>
      </c>
      <c r="H52" s="123">
        <f t="shared" si="25"/>
        <v>0</v>
      </c>
      <c r="I52" s="124">
        <f t="shared" si="25"/>
        <v>0</v>
      </c>
      <c r="J52" s="124">
        <f t="shared" si="25"/>
        <v>0</v>
      </c>
      <c r="K52" s="124">
        <f t="shared" si="25"/>
        <v>0</v>
      </c>
      <c r="L52" s="124">
        <f t="shared" si="25"/>
        <v>0</v>
      </c>
      <c r="M52" s="124">
        <f t="shared" si="25"/>
        <v>0</v>
      </c>
      <c r="N52" s="124">
        <f t="shared" si="25"/>
        <v>0</v>
      </c>
      <c r="O52" s="124">
        <f t="shared" si="25"/>
        <v>0</v>
      </c>
      <c r="P52" s="124">
        <f t="shared" si="25"/>
        <v>0</v>
      </c>
      <c r="Q52" s="124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" customHeight="1">
      <c r="A53" s="6">
        <v>3121</v>
      </c>
      <c r="B53" s="100" t="s">
        <v>54</v>
      </c>
      <c r="C53" s="123">
        <f>'ДНЗ НВК102'!C53+'СШ НВК102'!C53</f>
        <v>0</v>
      </c>
      <c r="D53" s="123">
        <f>'ДНЗ НВК102'!D53+'СШ НВК102'!D53</f>
        <v>0</v>
      </c>
      <c r="E53" s="123">
        <f aca="true" t="shared" si="26" ref="E53:E63">SUM(C53+D53)</f>
        <v>0</v>
      </c>
      <c r="F53" s="123">
        <f>'ДНЗ НВК102'!H53+'СШ НВК102'!F53</f>
        <v>0</v>
      </c>
      <c r="G53" s="123"/>
      <c r="H53" s="123">
        <f aca="true" t="shared" si="27" ref="H53:H63">SUM(F53+G53)</f>
        <v>0</v>
      </c>
      <c r="I53" s="124">
        <f>F53*112%</f>
        <v>0</v>
      </c>
      <c r="J53" s="124"/>
      <c r="K53" s="124">
        <f aca="true" t="shared" si="28" ref="K53:K63">SUM(I53+J53)</f>
        <v>0</v>
      </c>
      <c r="L53" s="124">
        <f t="shared" si="21"/>
        <v>0</v>
      </c>
      <c r="M53" s="124">
        <f t="shared" si="21"/>
        <v>0</v>
      </c>
      <c r="N53" s="124">
        <f>SUM(L53+M53)</f>
        <v>0</v>
      </c>
      <c r="O53" s="124">
        <f t="shared" si="22"/>
        <v>0</v>
      </c>
      <c r="P53" s="124">
        <f t="shared" si="22"/>
        <v>0</v>
      </c>
      <c r="Q53" s="124">
        <f aca="true" t="shared" si="29" ref="Q53:Q63">SUM(O53+P53)</f>
        <v>0</v>
      </c>
      <c r="R53" s="103">
        <f>'ДНЗ НВК102'!R53+'СШ НВК102'!R53</f>
        <v>0</v>
      </c>
      <c r="S53" s="25">
        <f t="shared" si="23"/>
        <v>0</v>
      </c>
      <c r="T53" s="25">
        <f t="shared" si="24"/>
        <v>0</v>
      </c>
    </row>
    <row r="54" spans="1:20" ht="15" customHeight="1">
      <c r="A54" s="6">
        <v>3122</v>
      </c>
      <c r="B54" s="100" t="s">
        <v>55</v>
      </c>
      <c r="C54" s="123">
        <f>'ДНЗ НВК102'!C54+'СШ НВК102'!C54</f>
        <v>0</v>
      </c>
      <c r="D54" s="123">
        <f>'ДНЗ НВК102'!D54+'СШ НВК102'!D54</f>
        <v>0</v>
      </c>
      <c r="E54" s="123">
        <f t="shared" si="26"/>
        <v>0</v>
      </c>
      <c r="F54" s="123">
        <f>'ДНЗ НВК102'!H54+'СШ НВК102'!F54</f>
        <v>0</v>
      </c>
      <c r="G54" s="123"/>
      <c r="H54" s="123">
        <f t="shared" si="27"/>
        <v>0</v>
      </c>
      <c r="I54" s="124">
        <f>F54*112%</f>
        <v>0</v>
      </c>
      <c r="J54" s="124"/>
      <c r="K54" s="124">
        <f t="shared" si="28"/>
        <v>0</v>
      </c>
      <c r="L54" s="124">
        <f t="shared" si="21"/>
        <v>0</v>
      </c>
      <c r="M54" s="124">
        <f t="shared" si="21"/>
        <v>0</v>
      </c>
      <c r="N54" s="124">
        <f>SUM(L54+M54)</f>
        <v>0</v>
      </c>
      <c r="O54" s="124">
        <f t="shared" si="22"/>
        <v>0</v>
      </c>
      <c r="P54" s="124">
        <f t="shared" si="22"/>
        <v>0</v>
      </c>
      <c r="Q54" s="124">
        <f t="shared" si="29"/>
        <v>0</v>
      </c>
      <c r="R54" s="103">
        <f>'ДНЗ НВК102'!R54+'СШ НВК102'!R54</f>
        <v>0</v>
      </c>
      <c r="S54" s="25">
        <f t="shared" si="23"/>
        <v>0</v>
      </c>
      <c r="T54" s="25">
        <f t="shared" si="24"/>
        <v>0</v>
      </c>
    </row>
    <row r="55" spans="1:20" ht="15" customHeight="1">
      <c r="A55" s="6">
        <v>3130</v>
      </c>
      <c r="B55" s="100" t="s">
        <v>22</v>
      </c>
      <c r="C55" s="123">
        <f>SUM(C56+C57)</f>
        <v>0</v>
      </c>
      <c r="D55" s="123">
        <f aca="true" t="shared" si="30" ref="D55:T55">SUM(D56+D57)</f>
        <v>0</v>
      </c>
      <c r="E55" s="123">
        <f t="shared" si="30"/>
        <v>0</v>
      </c>
      <c r="F55" s="123">
        <f t="shared" si="30"/>
        <v>0</v>
      </c>
      <c r="G55" s="123">
        <f t="shared" si="30"/>
        <v>0</v>
      </c>
      <c r="H55" s="123">
        <f t="shared" si="30"/>
        <v>0</v>
      </c>
      <c r="I55" s="124">
        <f t="shared" si="30"/>
        <v>0</v>
      </c>
      <c r="J55" s="124">
        <f t="shared" si="30"/>
        <v>0</v>
      </c>
      <c r="K55" s="124">
        <f t="shared" si="30"/>
        <v>0</v>
      </c>
      <c r="L55" s="124">
        <f t="shared" si="30"/>
        <v>0</v>
      </c>
      <c r="M55" s="124">
        <f t="shared" si="30"/>
        <v>0</v>
      </c>
      <c r="N55" s="124">
        <f t="shared" si="30"/>
        <v>0</v>
      </c>
      <c r="O55" s="124">
        <f t="shared" si="30"/>
        <v>0</v>
      </c>
      <c r="P55" s="124">
        <f t="shared" si="30"/>
        <v>0</v>
      </c>
      <c r="Q55" s="124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15" customHeight="1">
      <c r="A56" s="6">
        <v>3131</v>
      </c>
      <c r="B56" s="100" t="s">
        <v>56</v>
      </c>
      <c r="C56" s="123">
        <f>'ДНЗ НВК102'!C56+'СШ НВК102'!C56</f>
        <v>0</v>
      </c>
      <c r="D56" s="123">
        <f>'ДНЗ НВК102'!D56+'СШ НВК102'!D56</f>
        <v>0</v>
      </c>
      <c r="E56" s="123">
        <f t="shared" si="26"/>
        <v>0</v>
      </c>
      <c r="F56" s="123">
        <f>'ДНЗ НВК102'!H56+'СШ НВК102'!F56</f>
        <v>0</v>
      </c>
      <c r="G56" s="123">
        <f>'ДНЗ НВК102'!G56+'СШ НВК102'!G56</f>
        <v>0</v>
      </c>
      <c r="H56" s="123">
        <f t="shared" si="27"/>
        <v>0</v>
      </c>
      <c r="I56" s="124">
        <f>F56*112%</f>
        <v>0</v>
      </c>
      <c r="J56" s="124"/>
      <c r="K56" s="124">
        <f t="shared" si="28"/>
        <v>0</v>
      </c>
      <c r="L56" s="124">
        <f t="shared" si="21"/>
        <v>0</v>
      </c>
      <c r="M56" s="124">
        <f t="shared" si="21"/>
        <v>0</v>
      </c>
      <c r="N56" s="124">
        <f>SUM(L56+M56)</f>
        <v>0</v>
      </c>
      <c r="O56" s="124">
        <f t="shared" si="22"/>
        <v>0</v>
      </c>
      <c r="P56" s="124">
        <f t="shared" si="22"/>
        <v>0</v>
      </c>
      <c r="Q56" s="124">
        <f t="shared" si="29"/>
        <v>0</v>
      </c>
      <c r="R56" s="103">
        <f>'ДНЗ НВК102'!R56+'СШ НВК102'!R56</f>
        <v>0</v>
      </c>
      <c r="S56" s="25">
        <f t="shared" si="23"/>
        <v>0</v>
      </c>
      <c r="T56" s="25">
        <f t="shared" si="24"/>
        <v>0</v>
      </c>
    </row>
    <row r="57" spans="1:20" ht="15" customHeight="1">
      <c r="A57" s="6">
        <v>3132</v>
      </c>
      <c r="B57" s="100" t="s">
        <v>23</v>
      </c>
      <c r="C57" s="123">
        <f>'ДНЗ НВК102'!C57+'СШ НВК102'!C57</f>
        <v>0</v>
      </c>
      <c r="D57" s="123">
        <f>'ДНЗ НВК102'!D57+'СШ НВК102'!D57</f>
        <v>0</v>
      </c>
      <c r="E57" s="123">
        <f t="shared" si="26"/>
        <v>0</v>
      </c>
      <c r="F57" s="123">
        <f>'ДНЗ НВК102'!H57+'СШ НВК102'!F57</f>
        <v>0</v>
      </c>
      <c r="G57" s="123">
        <f>'ДНЗ НВК102'!G57+'СШ НВК102'!G57</f>
        <v>0</v>
      </c>
      <c r="H57" s="123">
        <f t="shared" si="27"/>
        <v>0</v>
      </c>
      <c r="I57" s="124">
        <f>F57*112%</f>
        <v>0</v>
      </c>
      <c r="J57" s="124">
        <f>G57*112%</f>
        <v>0</v>
      </c>
      <c r="K57" s="124">
        <f t="shared" si="28"/>
        <v>0</v>
      </c>
      <c r="L57" s="124">
        <f t="shared" si="21"/>
        <v>0</v>
      </c>
      <c r="M57" s="124">
        <f t="shared" si="21"/>
        <v>0</v>
      </c>
      <c r="N57" s="124">
        <f>SUM(L57+M57)</f>
        <v>0</v>
      </c>
      <c r="O57" s="124">
        <f t="shared" si="22"/>
        <v>0</v>
      </c>
      <c r="P57" s="124">
        <f t="shared" si="22"/>
        <v>0</v>
      </c>
      <c r="Q57" s="124">
        <f t="shared" si="29"/>
        <v>0</v>
      </c>
      <c r="R57" s="103">
        <f>'ДНЗ НВК102'!R57+'СШ НВК102'!R57</f>
        <v>0</v>
      </c>
      <c r="S57" s="25">
        <f t="shared" si="23"/>
        <v>0</v>
      </c>
      <c r="T57" s="25">
        <f t="shared" si="24"/>
        <v>0</v>
      </c>
    </row>
    <row r="58" spans="1:20" ht="15" customHeight="1">
      <c r="A58" s="6">
        <v>3140</v>
      </c>
      <c r="B58" s="100" t="s">
        <v>24</v>
      </c>
      <c r="C58" s="123">
        <f>SUM(C59+C60+C61)</f>
        <v>0</v>
      </c>
      <c r="D58" s="123">
        <f aca="true" t="shared" si="31" ref="D58:T58">SUM(D59+D60+D61)</f>
        <v>0</v>
      </c>
      <c r="E58" s="123">
        <f t="shared" si="31"/>
        <v>0</v>
      </c>
      <c r="F58" s="123">
        <f t="shared" si="31"/>
        <v>0</v>
      </c>
      <c r="G58" s="123">
        <f t="shared" si="31"/>
        <v>0</v>
      </c>
      <c r="H58" s="123">
        <f t="shared" si="31"/>
        <v>0</v>
      </c>
      <c r="I58" s="124">
        <f t="shared" si="31"/>
        <v>0</v>
      </c>
      <c r="J58" s="124">
        <f t="shared" si="31"/>
        <v>0</v>
      </c>
      <c r="K58" s="124">
        <f t="shared" si="31"/>
        <v>0</v>
      </c>
      <c r="L58" s="124">
        <f t="shared" si="31"/>
        <v>0</v>
      </c>
      <c r="M58" s="124">
        <f t="shared" si="31"/>
        <v>0</v>
      </c>
      <c r="N58" s="124">
        <f t="shared" si="31"/>
        <v>0</v>
      </c>
      <c r="O58" s="124">
        <f t="shared" si="31"/>
        <v>0</v>
      </c>
      <c r="P58" s="124">
        <f t="shared" si="31"/>
        <v>0</v>
      </c>
      <c r="Q58" s="124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ht="15" customHeight="1">
      <c r="A59" s="6">
        <v>3141</v>
      </c>
      <c r="B59" s="100" t="s">
        <v>57</v>
      </c>
      <c r="C59" s="123">
        <f>'ДНЗ НВК102'!C59+'СШ НВК102'!C59</f>
        <v>0</v>
      </c>
      <c r="D59" s="123">
        <f>'ДНЗ НВК102'!D59+'СШ НВК102'!D59</f>
        <v>0</v>
      </c>
      <c r="E59" s="123">
        <f t="shared" si="26"/>
        <v>0</v>
      </c>
      <c r="F59" s="123">
        <f>'ДНЗ НВК102'!H59+'СШ НВК102'!F59</f>
        <v>0</v>
      </c>
      <c r="G59" s="123">
        <f>'ДНЗ НВК102'!G59+'СШ НВК102'!G59</f>
        <v>0</v>
      </c>
      <c r="H59" s="123">
        <f t="shared" si="27"/>
        <v>0</v>
      </c>
      <c r="I59" s="124">
        <f>F59*112%</f>
        <v>0</v>
      </c>
      <c r="J59" s="124"/>
      <c r="K59" s="124">
        <f t="shared" si="28"/>
        <v>0</v>
      </c>
      <c r="L59" s="124">
        <f t="shared" si="21"/>
        <v>0</v>
      </c>
      <c r="M59" s="124">
        <f t="shared" si="21"/>
        <v>0</v>
      </c>
      <c r="N59" s="124">
        <f>SUM(L59+M59)</f>
        <v>0</v>
      </c>
      <c r="O59" s="124">
        <f t="shared" si="22"/>
        <v>0</v>
      </c>
      <c r="P59" s="124">
        <f t="shared" si="22"/>
        <v>0</v>
      </c>
      <c r="Q59" s="124">
        <f t="shared" si="29"/>
        <v>0</v>
      </c>
      <c r="R59" s="103">
        <f>'ДНЗ НВК102'!R59+'СШ НВК102'!R59</f>
        <v>0</v>
      </c>
      <c r="S59" s="25">
        <f t="shared" si="23"/>
        <v>0</v>
      </c>
      <c r="T59" s="25">
        <f t="shared" si="24"/>
        <v>0</v>
      </c>
    </row>
    <row r="60" spans="1:20" ht="15" customHeight="1">
      <c r="A60" s="6">
        <v>3142</v>
      </c>
      <c r="B60" s="100" t="s">
        <v>58</v>
      </c>
      <c r="C60" s="123">
        <f>'ДНЗ НВК102'!C60+'СШ НВК102'!C60</f>
        <v>0</v>
      </c>
      <c r="D60" s="123">
        <f>'ДНЗ НВК102'!D60+'СШ НВК102'!D60</f>
        <v>0</v>
      </c>
      <c r="E60" s="123">
        <f t="shared" si="26"/>
        <v>0</v>
      </c>
      <c r="F60" s="123">
        <f>'ДНЗ НВК102'!H60+'СШ НВК102'!F60</f>
        <v>0</v>
      </c>
      <c r="G60" s="123">
        <f>'ДНЗ НВК102'!G60+'СШ НВК102'!G60</f>
        <v>0</v>
      </c>
      <c r="H60" s="123">
        <f t="shared" si="27"/>
        <v>0</v>
      </c>
      <c r="I60" s="124">
        <f>F60*112%</f>
        <v>0</v>
      </c>
      <c r="J60" s="124"/>
      <c r="K60" s="124">
        <f t="shared" si="28"/>
        <v>0</v>
      </c>
      <c r="L60" s="124">
        <f t="shared" si="21"/>
        <v>0</v>
      </c>
      <c r="M60" s="124">
        <f t="shared" si="21"/>
        <v>0</v>
      </c>
      <c r="N60" s="124">
        <f>SUM(L60+M60)</f>
        <v>0</v>
      </c>
      <c r="O60" s="124">
        <f t="shared" si="22"/>
        <v>0</v>
      </c>
      <c r="P60" s="124">
        <f t="shared" si="22"/>
        <v>0</v>
      </c>
      <c r="Q60" s="124">
        <f t="shared" si="29"/>
        <v>0</v>
      </c>
      <c r="R60" s="103">
        <f>'ДНЗ НВК102'!R60+'СШ НВК102'!R60</f>
        <v>0</v>
      </c>
      <c r="S60" s="25">
        <f t="shared" si="23"/>
        <v>0</v>
      </c>
      <c r="T60" s="25">
        <f t="shared" si="24"/>
        <v>0</v>
      </c>
    </row>
    <row r="61" spans="1:20" ht="15" customHeight="1">
      <c r="A61" s="6">
        <v>3143</v>
      </c>
      <c r="B61" s="100" t="s">
        <v>59</v>
      </c>
      <c r="C61" s="123">
        <f>'ДНЗ НВК102'!C61+'СШ НВК102'!C61</f>
        <v>0</v>
      </c>
      <c r="D61" s="123">
        <f>'ДНЗ НВК102'!D61+'СШ НВК102'!D61</f>
        <v>0</v>
      </c>
      <c r="E61" s="123">
        <f t="shared" si="26"/>
        <v>0</v>
      </c>
      <c r="F61" s="123">
        <f>'ДНЗ НВК102'!H61+'СШ НВК102'!F61</f>
        <v>0</v>
      </c>
      <c r="G61" s="123">
        <f>'ДНЗ НВК102'!G61+'СШ НВК102'!G61</f>
        <v>0</v>
      </c>
      <c r="H61" s="123">
        <f t="shared" si="27"/>
        <v>0</v>
      </c>
      <c r="I61" s="124">
        <f>F61*112%</f>
        <v>0</v>
      </c>
      <c r="J61" s="124"/>
      <c r="K61" s="124">
        <f t="shared" si="28"/>
        <v>0</v>
      </c>
      <c r="L61" s="124">
        <f t="shared" si="21"/>
        <v>0</v>
      </c>
      <c r="M61" s="124">
        <f t="shared" si="21"/>
        <v>0</v>
      </c>
      <c r="N61" s="124">
        <f>SUM(L61+M61)</f>
        <v>0</v>
      </c>
      <c r="O61" s="124">
        <f t="shared" si="22"/>
        <v>0</v>
      </c>
      <c r="P61" s="124">
        <f t="shared" si="22"/>
        <v>0</v>
      </c>
      <c r="Q61" s="124">
        <f t="shared" si="29"/>
        <v>0</v>
      </c>
      <c r="R61" s="103">
        <f>'ДНЗ НВК102'!R61+'СШ НВК102'!R61</f>
        <v>0</v>
      </c>
      <c r="S61" s="25">
        <f t="shared" si="23"/>
        <v>0</v>
      </c>
      <c r="T61" s="25">
        <f t="shared" si="24"/>
        <v>0</v>
      </c>
    </row>
    <row r="62" spans="1:20" ht="15" customHeight="1">
      <c r="A62" s="6">
        <v>3150</v>
      </c>
      <c r="B62" s="100" t="s">
        <v>60</v>
      </c>
      <c r="C62" s="123">
        <f>'ДНЗ НВК102'!C62+'СШ НВК102'!C62</f>
        <v>0</v>
      </c>
      <c r="D62" s="123">
        <f>'ДНЗ НВК102'!D62+'СШ НВК102'!D62</f>
        <v>0</v>
      </c>
      <c r="E62" s="123">
        <f t="shared" si="26"/>
        <v>0</v>
      </c>
      <c r="F62" s="122"/>
      <c r="G62" s="123">
        <f>'ДНЗ НВК102'!G62+'СШ НВК102'!G62</f>
        <v>0</v>
      </c>
      <c r="H62" s="123">
        <f t="shared" si="27"/>
        <v>0</v>
      </c>
      <c r="I62" s="124">
        <f>F62*112%</f>
        <v>0</v>
      </c>
      <c r="J62" s="116"/>
      <c r="K62" s="124">
        <f t="shared" si="28"/>
        <v>0</v>
      </c>
      <c r="L62" s="124">
        <f t="shared" si="21"/>
        <v>0</v>
      </c>
      <c r="M62" s="124">
        <f t="shared" si="21"/>
        <v>0</v>
      </c>
      <c r="N62" s="124">
        <f>SUM(L62+M62)</f>
        <v>0</v>
      </c>
      <c r="O62" s="124">
        <f t="shared" si="22"/>
        <v>0</v>
      </c>
      <c r="P62" s="124">
        <f t="shared" si="22"/>
        <v>0</v>
      </c>
      <c r="Q62" s="124">
        <f t="shared" si="29"/>
        <v>0</v>
      </c>
      <c r="R62" s="103">
        <f>'ДНЗ НВК102'!R62+'СШ НВК102'!R62</f>
        <v>0</v>
      </c>
      <c r="S62" s="25">
        <f t="shared" si="23"/>
        <v>0</v>
      </c>
      <c r="T62" s="25">
        <f t="shared" si="24"/>
        <v>0</v>
      </c>
    </row>
    <row r="63" spans="1:20" ht="15" customHeight="1">
      <c r="A63" s="6">
        <v>3160</v>
      </c>
      <c r="B63" s="100" t="s">
        <v>61</v>
      </c>
      <c r="C63" s="123">
        <f>'ДНЗ НВК102'!C63+'СШ НВК102'!C63</f>
        <v>0</v>
      </c>
      <c r="D63" s="123">
        <f>'ДНЗ НВК102'!D63+'СШ НВК102'!D63</f>
        <v>0</v>
      </c>
      <c r="E63" s="123">
        <f t="shared" si="26"/>
        <v>0</v>
      </c>
      <c r="F63" s="123"/>
      <c r="G63" s="123"/>
      <c r="H63" s="123">
        <f t="shared" si="27"/>
        <v>0</v>
      </c>
      <c r="I63" s="124">
        <f>F63*112%</f>
        <v>0</v>
      </c>
      <c r="J63" s="124"/>
      <c r="K63" s="124">
        <f t="shared" si="28"/>
        <v>0</v>
      </c>
      <c r="L63" s="124">
        <f t="shared" si="21"/>
        <v>0</v>
      </c>
      <c r="M63" s="124">
        <f t="shared" si="21"/>
        <v>0</v>
      </c>
      <c r="N63" s="124">
        <f>SUM(L63+M63)</f>
        <v>0</v>
      </c>
      <c r="O63" s="124">
        <f t="shared" si="22"/>
        <v>0</v>
      </c>
      <c r="P63" s="124">
        <f t="shared" si="22"/>
        <v>0</v>
      </c>
      <c r="Q63" s="124">
        <f t="shared" si="29"/>
        <v>0</v>
      </c>
      <c r="R63" s="103">
        <f>'ДНЗ НВК102'!R63+'СШ НВК102'!R63</f>
        <v>0</v>
      </c>
      <c r="S63" s="25">
        <f t="shared" si="23"/>
        <v>0</v>
      </c>
      <c r="T63" s="25">
        <f t="shared" si="24"/>
        <v>0</v>
      </c>
    </row>
    <row r="64" spans="1:20" ht="15" customHeight="1">
      <c r="A64" s="17">
        <v>3200</v>
      </c>
      <c r="B64" s="101" t="s">
        <v>25</v>
      </c>
      <c r="C64" s="122">
        <f aca="true" t="shared" si="32" ref="C64:T64">SUM(C65+C66+C67+C68)</f>
        <v>0</v>
      </c>
      <c r="D64" s="122">
        <f t="shared" si="32"/>
        <v>0</v>
      </c>
      <c r="E64" s="122">
        <f t="shared" si="32"/>
        <v>0</v>
      </c>
      <c r="F64" s="122">
        <f t="shared" si="32"/>
        <v>0</v>
      </c>
      <c r="G64" s="122">
        <f t="shared" si="32"/>
        <v>0</v>
      </c>
      <c r="H64" s="122">
        <f t="shared" si="32"/>
        <v>0</v>
      </c>
      <c r="I64" s="116">
        <f t="shared" si="32"/>
        <v>0</v>
      </c>
      <c r="J64" s="116">
        <f t="shared" si="32"/>
        <v>0</v>
      </c>
      <c r="K64" s="116">
        <f t="shared" si="32"/>
        <v>0</v>
      </c>
      <c r="L64" s="116">
        <f t="shared" si="32"/>
        <v>0</v>
      </c>
      <c r="M64" s="116">
        <f t="shared" si="32"/>
        <v>0</v>
      </c>
      <c r="N64" s="116">
        <f t="shared" si="32"/>
        <v>0</v>
      </c>
      <c r="O64" s="116">
        <f t="shared" si="32"/>
        <v>0</v>
      </c>
      <c r="P64" s="116">
        <f t="shared" si="32"/>
        <v>0</v>
      </c>
      <c r="Q64" s="116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27.75" customHeight="1">
      <c r="A65" s="6">
        <v>3210</v>
      </c>
      <c r="B65" s="100" t="s">
        <v>26</v>
      </c>
      <c r="C65" s="123">
        <f>'ДНЗ НВК102'!C65+'СШ НВК102'!C65</f>
        <v>0</v>
      </c>
      <c r="D65" s="123">
        <f>'ДНЗ НВК102'!D65+'СШ НВК102'!D65</f>
        <v>0</v>
      </c>
      <c r="E65" s="123">
        <f>SUM(C65+D65)</f>
        <v>0</v>
      </c>
      <c r="F65" s="123">
        <f>'ДНЗ НВК102'!H65+'СШ НВК102'!F65</f>
        <v>0</v>
      </c>
      <c r="G65" s="123">
        <f>'ДНЗ НВК102'!G65+'СШ НВК102'!G65</f>
        <v>0</v>
      </c>
      <c r="H65" s="123">
        <f>SUM(F65+G65)</f>
        <v>0</v>
      </c>
      <c r="I65" s="124">
        <f>F65*112%</f>
        <v>0</v>
      </c>
      <c r="J65" s="124"/>
      <c r="K65" s="124">
        <f>SUM(I65+J65)</f>
        <v>0</v>
      </c>
      <c r="L65" s="124">
        <f t="shared" si="21"/>
        <v>0</v>
      </c>
      <c r="M65" s="124">
        <f t="shared" si="21"/>
        <v>0</v>
      </c>
      <c r="N65" s="124">
        <f>SUM(L65+M65)</f>
        <v>0</v>
      </c>
      <c r="O65" s="124">
        <f t="shared" si="22"/>
        <v>0</v>
      </c>
      <c r="P65" s="124">
        <f t="shared" si="22"/>
        <v>0</v>
      </c>
      <c r="Q65" s="124">
        <f>SUM(O65+P65)</f>
        <v>0</v>
      </c>
      <c r="R65" s="103">
        <f>'ДНЗ НВК102'!R65+'СШ НВК102'!R65</f>
        <v>0</v>
      </c>
      <c r="S65" s="25">
        <f t="shared" si="23"/>
        <v>0</v>
      </c>
      <c r="T65" s="25">
        <f t="shared" si="24"/>
        <v>0</v>
      </c>
    </row>
    <row r="66" spans="1:20" ht="30" customHeight="1">
      <c r="A66" s="6">
        <v>3220</v>
      </c>
      <c r="B66" s="100" t="s">
        <v>62</v>
      </c>
      <c r="C66" s="123">
        <f>'ДНЗ НВК102'!C66+'СШ НВК102'!C66</f>
        <v>0</v>
      </c>
      <c r="D66" s="123">
        <f>'ДНЗ НВК102'!D66+'СШ НВК102'!D66</f>
        <v>0</v>
      </c>
      <c r="E66" s="123">
        <f>SUM(C66+D66)</f>
        <v>0</v>
      </c>
      <c r="F66" s="123">
        <f>'ДНЗ НВК102'!H66+'СШ НВК102'!F66</f>
        <v>0</v>
      </c>
      <c r="G66" s="123">
        <f>'ДНЗ НВК102'!G66+'СШ НВК102'!G66</f>
        <v>0</v>
      </c>
      <c r="H66" s="123">
        <f>SUM(F66+G66)</f>
        <v>0</v>
      </c>
      <c r="I66" s="124">
        <f>F66*112%</f>
        <v>0</v>
      </c>
      <c r="J66" s="124"/>
      <c r="K66" s="124">
        <f>SUM(I66+J66)</f>
        <v>0</v>
      </c>
      <c r="L66" s="124">
        <f t="shared" si="21"/>
        <v>0</v>
      </c>
      <c r="M66" s="124">
        <f t="shared" si="21"/>
        <v>0</v>
      </c>
      <c r="N66" s="124">
        <f>SUM(L66+M66)</f>
        <v>0</v>
      </c>
      <c r="O66" s="124">
        <f t="shared" si="22"/>
        <v>0</v>
      </c>
      <c r="P66" s="124">
        <f t="shared" si="22"/>
        <v>0</v>
      </c>
      <c r="Q66" s="124">
        <f>SUM(O66+P66)</f>
        <v>0</v>
      </c>
      <c r="R66" s="103">
        <f>'ДНЗ НВК102'!R66+'СШ НВК102'!R66</f>
        <v>0</v>
      </c>
      <c r="S66" s="25">
        <f t="shared" si="23"/>
        <v>0</v>
      </c>
      <c r="T66" s="25">
        <f t="shared" si="24"/>
        <v>0</v>
      </c>
    </row>
    <row r="67" spans="1:20" ht="27.75" customHeight="1">
      <c r="A67" s="6">
        <v>3230</v>
      </c>
      <c r="B67" s="100" t="s">
        <v>63</v>
      </c>
      <c r="C67" s="123">
        <f>'ДНЗ НВК102'!C67+'СШ НВК102'!C67</f>
        <v>0</v>
      </c>
      <c r="D67" s="123">
        <f>'ДНЗ НВК102'!D67+'СШ НВК102'!D67</f>
        <v>0</v>
      </c>
      <c r="E67" s="123">
        <f>SUM(C67+D67)</f>
        <v>0</v>
      </c>
      <c r="F67" s="123">
        <f>'ДНЗ НВК102'!H67+'СШ НВК102'!F67</f>
        <v>0</v>
      </c>
      <c r="G67" s="123">
        <f>'ДНЗ НВК102'!G67+'СШ НВК102'!G67</f>
        <v>0</v>
      </c>
      <c r="H67" s="123">
        <f>SUM(F67+G67)</f>
        <v>0</v>
      </c>
      <c r="I67" s="124">
        <f>F67*112%</f>
        <v>0</v>
      </c>
      <c r="J67" s="124"/>
      <c r="K67" s="124">
        <f>SUM(I67+J67)</f>
        <v>0</v>
      </c>
      <c r="L67" s="124">
        <f t="shared" si="21"/>
        <v>0</v>
      </c>
      <c r="M67" s="124">
        <f t="shared" si="21"/>
        <v>0</v>
      </c>
      <c r="N67" s="124">
        <f>SUM(L67+M67)</f>
        <v>0</v>
      </c>
      <c r="O67" s="124">
        <f t="shared" si="22"/>
        <v>0</v>
      </c>
      <c r="P67" s="124">
        <f t="shared" si="22"/>
        <v>0</v>
      </c>
      <c r="Q67" s="124">
        <f>SUM(O67+P67)</f>
        <v>0</v>
      </c>
      <c r="R67" s="103">
        <f>'ДНЗ НВК102'!R67+'СШ НВК102'!R67</f>
        <v>0</v>
      </c>
      <c r="S67" s="25">
        <f t="shared" si="23"/>
        <v>0</v>
      </c>
      <c r="T67" s="25">
        <f t="shared" si="24"/>
        <v>0</v>
      </c>
    </row>
    <row r="68" spans="1:20" ht="15" customHeight="1">
      <c r="A68" s="6">
        <v>3240</v>
      </c>
      <c r="B68" s="100" t="s">
        <v>27</v>
      </c>
      <c r="C68" s="123">
        <f>'ДНЗ НВК102'!C68+'СШ НВК102'!C68</f>
        <v>0</v>
      </c>
      <c r="D68" s="123">
        <f>'ДНЗ НВК102'!D68+'СШ НВК102'!D68</f>
        <v>0</v>
      </c>
      <c r="E68" s="123">
        <f>SUM(C68+D68)</f>
        <v>0</v>
      </c>
      <c r="F68" s="123">
        <f>'ДНЗ НВК102'!H68+'СШ НВК102'!F68</f>
        <v>0</v>
      </c>
      <c r="G68" s="123">
        <f>'ДНЗ НВК102'!G68+'СШ НВК102'!G68</f>
        <v>0</v>
      </c>
      <c r="H68" s="123">
        <f>SUM(F68+G68)</f>
        <v>0</v>
      </c>
      <c r="I68" s="124">
        <f>F68*112%</f>
        <v>0</v>
      </c>
      <c r="J68" s="124"/>
      <c r="K68" s="124">
        <f>SUM(I68+J68)</f>
        <v>0</v>
      </c>
      <c r="L68" s="124">
        <f t="shared" si="21"/>
        <v>0</v>
      </c>
      <c r="M68" s="124">
        <f t="shared" si="21"/>
        <v>0</v>
      </c>
      <c r="N68" s="124">
        <f>SUM(L68+M68)</f>
        <v>0</v>
      </c>
      <c r="O68" s="124">
        <f t="shared" si="22"/>
        <v>0</v>
      </c>
      <c r="P68" s="124">
        <f t="shared" si="22"/>
        <v>0</v>
      </c>
      <c r="Q68" s="124">
        <f>SUM(O68+P68)</f>
        <v>0</v>
      </c>
      <c r="R68" s="103">
        <f>'ДНЗ НВК102'!R68+'СШ НВК102'!R68</f>
        <v>0</v>
      </c>
      <c r="S68" s="25">
        <f t="shared" si="23"/>
        <v>0</v>
      </c>
      <c r="T68" s="25">
        <f t="shared" si="24"/>
        <v>0</v>
      </c>
    </row>
    <row r="69" spans="1:20" ht="33" customHeight="1">
      <c r="A69" s="118"/>
      <c r="B69" s="119"/>
      <c r="C69" s="121"/>
      <c r="D69" s="111"/>
      <c r="E69" s="12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17" ht="15.75">
      <c r="A70" s="4"/>
      <c r="B70" s="3"/>
      <c r="C70" s="32"/>
      <c r="D70" s="95"/>
      <c r="E70" s="95"/>
      <c r="F70" s="32"/>
      <c r="G70" s="32"/>
      <c r="H70" s="32"/>
      <c r="I70" s="3"/>
      <c r="J70" s="3"/>
      <c r="K70" s="3"/>
      <c r="L70" s="3"/>
      <c r="M70" s="3"/>
      <c r="N70" s="3"/>
      <c r="O70" s="3"/>
      <c r="P70" s="3"/>
      <c r="Q70" s="3"/>
    </row>
    <row r="71" spans="1:17" ht="0.75" customHeight="1">
      <c r="A71" s="4"/>
      <c r="B71" s="3"/>
      <c r="C71" s="32"/>
      <c r="D71" s="32"/>
      <c r="E71" s="32"/>
      <c r="F71" s="32"/>
      <c r="G71" s="32"/>
      <c r="H71" s="32"/>
      <c r="I71" s="3"/>
      <c r="J71" s="3"/>
      <c r="K71" s="3"/>
      <c r="L71" s="3"/>
      <c r="M71" s="3"/>
      <c r="N71" s="3"/>
      <c r="O71" s="3"/>
      <c r="P71" s="3"/>
      <c r="Q71" s="3"/>
    </row>
    <row r="72" spans="1:17" ht="15.75" hidden="1">
      <c r="A72" s="4"/>
      <c r="B72" s="3"/>
      <c r="C72" s="32"/>
      <c r="D72" s="32"/>
      <c r="E72" s="32"/>
      <c r="F72" s="32"/>
      <c r="G72" s="32"/>
      <c r="H72" s="32"/>
      <c r="I72" s="3"/>
      <c r="J72" s="3"/>
      <c r="K72" s="3"/>
      <c r="L72" s="3"/>
      <c r="M72" s="3"/>
      <c r="N72" s="3"/>
      <c r="O72" s="3"/>
      <c r="P72" s="3"/>
      <c r="Q72" s="3"/>
    </row>
    <row r="73" spans="1:17" ht="15.75" hidden="1">
      <c r="A73" s="4"/>
      <c r="B73" s="18" t="s">
        <v>66</v>
      </c>
      <c r="C73" s="32"/>
      <c r="D73" s="32"/>
      <c r="E73" s="32"/>
      <c r="F73" s="32"/>
      <c r="G73" s="32"/>
      <c r="H73" s="32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4"/>
      <c r="B74" s="32" t="s">
        <v>119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121</v>
      </c>
      <c r="N74" s="32"/>
      <c r="O74" s="3"/>
      <c r="P74" s="3"/>
      <c r="Q74" s="3"/>
    </row>
    <row r="75" spans="1:17" ht="15.75">
      <c r="A75" s="4"/>
      <c r="B75" s="92"/>
      <c r="C75" s="32"/>
      <c r="D75" s="32"/>
      <c r="E75" s="32"/>
      <c r="F75" s="32"/>
      <c r="G75" s="32"/>
      <c r="H75" s="32"/>
      <c r="I75" s="32"/>
      <c r="J75" s="32"/>
      <c r="K75" s="93" t="s">
        <v>29</v>
      </c>
      <c r="L75" s="32"/>
      <c r="M75" s="32"/>
      <c r="N75" s="32"/>
      <c r="O75" s="3"/>
      <c r="P75" s="3"/>
      <c r="Q75" s="3"/>
    </row>
    <row r="76" spans="1:17" ht="15.75">
      <c r="A76" s="4"/>
      <c r="B76" s="32" t="s">
        <v>122</v>
      </c>
      <c r="C76" s="32"/>
      <c r="D76" s="32"/>
      <c r="E76" s="32"/>
      <c r="F76" s="32"/>
      <c r="G76" s="32"/>
      <c r="H76" s="32"/>
      <c r="I76" s="32"/>
      <c r="J76" s="32"/>
      <c r="K76" s="32" t="s">
        <v>120</v>
      </c>
      <c r="L76" s="32"/>
      <c r="M76" s="32" t="s">
        <v>123</v>
      </c>
      <c r="N76" s="32"/>
      <c r="O76" s="3"/>
      <c r="P76" s="3"/>
      <c r="Q76" s="3"/>
    </row>
    <row r="77" spans="1:17" ht="15.75">
      <c r="A77" s="4"/>
      <c r="B77" s="32"/>
      <c r="C77" s="32"/>
      <c r="D77" s="32"/>
      <c r="E77" s="32"/>
      <c r="F77" s="32"/>
      <c r="G77" s="32"/>
      <c r="H77" s="32"/>
      <c r="I77" s="32"/>
      <c r="J77" s="32"/>
      <c r="K77" s="93" t="s">
        <v>29</v>
      </c>
      <c r="L77" s="32"/>
      <c r="M77" s="32"/>
      <c r="N77" s="32"/>
      <c r="O77" s="3"/>
      <c r="P77" s="3"/>
      <c r="Q77" s="3"/>
    </row>
  </sheetData>
  <sheetProtection/>
  <mergeCells count="29">
    <mergeCell ref="P10:P11"/>
    <mergeCell ref="K10:K11"/>
    <mergeCell ref="N10:N11"/>
    <mergeCell ref="R8:R9"/>
    <mergeCell ref="S8:S9"/>
    <mergeCell ref="T8:T9"/>
    <mergeCell ref="R10:R11"/>
    <mergeCell ref="S10:S11"/>
    <mergeCell ref="T10:T11"/>
    <mergeCell ref="M2:Q2"/>
    <mergeCell ref="A8:A11"/>
    <mergeCell ref="B8:B11"/>
    <mergeCell ref="C8:E9"/>
    <mergeCell ref="F8:H9"/>
    <mergeCell ref="I8:K9"/>
    <mergeCell ref="L8:N9"/>
    <mergeCell ref="O8:Q9"/>
    <mergeCell ref="E10:E11"/>
    <mergeCell ref="H10:H11"/>
    <mergeCell ref="C10:C11"/>
    <mergeCell ref="F10:F11"/>
    <mergeCell ref="I10:I11"/>
    <mergeCell ref="L10:L11"/>
    <mergeCell ref="O10:O11"/>
    <mergeCell ref="Q10:Q11"/>
    <mergeCell ref="D10:D11"/>
    <mergeCell ref="G10:G11"/>
    <mergeCell ref="J10:J11"/>
    <mergeCell ref="M10:M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O10" sqref="O10:O11"/>
    </sheetView>
  </sheetViews>
  <sheetFormatPr defaultColWidth="9.140625" defaultRowHeight="12.75"/>
  <cols>
    <col min="2" max="2" width="47.00390625" style="0" customWidth="1"/>
    <col min="3" max="17" width="11.00390625" style="0" customWidth="1"/>
    <col min="18" max="20" width="0" style="0" hidden="1" customWidth="1"/>
  </cols>
  <sheetData>
    <row r="1" spans="1:17" ht="15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31</v>
      </c>
      <c r="N1" s="3"/>
      <c r="O1" s="3"/>
      <c r="P1" s="3"/>
      <c r="Q1" s="3"/>
    </row>
    <row r="2" spans="1:17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7" t="s">
        <v>67</v>
      </c>
      <c r="N2" s="167"/>
      <c r="O2" s="167"/>
      <c r="P2" s="167"/>
      <c r="Q2" s="167"/>
    </row>
    <row r="3" spans="1:17" ht="15.7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93</v>
      </c>
      <c r="N3" s="8"/>
      <c r="O3" s="3"/>
      <c r="P3" s="3"/>
      <c r="Q3" s="3"/>
    </row>
    <row r="4" spans="1:17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"/>
      <c r="B5" s="3"/>
      <c r="C5" s="7" t="s">
        <v>124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4"/>
      <c r="B6" s="3"/>
      <c r="C6" s="12"/>
      <c r="D6" s="12"/>
      <c r="E6" s="12"/>
      <c r="F6" s="12"/>
      <c r="G6" s="1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4"/>
      <c r="B7" s="3" t="s">
        <v>89</v>
      </c>
      <c r="C7" s="12"/>
      <c r="D7" s="12"/>
      <c r="E7" s="12"/>
      <c r="F7" s="12"/>
      <c r="G7" s="12"/>
      <c r="H7" s="3"/>
      <c r="I7" s="3" t="s">
        <v>1</v>
      </c>
      <c r="J7" s="34"/>
      <c r="K7" s="43">
        <v>1.12</v>
      </c>
      <c r="L7" s="34"/>
      <c r="M7" s="3"/>
      <c r="N7" s="34">
        <v>1.081</v>
      </c>
      <c r="O7" s="34"/>
      <c r="P7" s="3"/>
      <c r="Q7" s="34">
        <v>1.055</v>
      </c>
    </row>
    <row r="8" spans="1:20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ht="12.75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ht="88.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4.25">
      <c r="A12" s="21" t="s">
        <v>76</v>
      </c>
      <c r="B12" s="96" t="s">
        <v>70</v>
      </c>
      <c r="C12" s="122">
        <f aca="true" t="shared" si="0" ref="C12:Q12">SUM(C14+C49)</f>
        <v>58322.475</v>
      </c>
      <c r="D12" s="122">
        <f t="shared" si="0"/>
        <v>0</v>
      </c>
      <c r="E12" s="122">
        <f t="shared" si="0"/>
        <v>58322.475</v>
      </c>
      <c r="F12" s="122">
        <f t="shared" si="0"/>
        <v>15123.931</v>
      </c>
      <c r="G12" s="122">
        <f t="shared" si="0"/>
        <v>0</v>
      </c>
      <c r="H12" s="122">
        <f t="shared" si="0"/>
        <v>15123.931</v>
      </c>
      <c r="I12" s="116">
        <f t="shared" si="0"/>
        <v>89776.02</v>
      </c>
      <c r="J12" s="116">
        <f t="shared" si="0"/>
        <v>0</v>
      </c>
      <c r="K12" s="116">
        <f t="shared" si="0"/>
        <v>89776.02</v>
      </c>
      <c r="L12" s="116">
        <f t="shared" si="0"/>
        <v>98755.094</v>
      </c>
      <c r="M12" s="116">
        <f t="shared" si="0"/>
        <v>0</v>
      </c>
      <c r="N12" s="116">
        <f t="shared" si="0"/>
        <v>98755.094</v>
      </c>
      <c r="O12" s="116">
        <f t="shared" si="0"/>
        <v>107498.736</v>
      </c>
      <c r="P12" s="116">
        <f t="shared" si="0"/>
        <v>0</v>
      </c>
      <c r="Q12" s="116">
        <f t="shared" si="0"/>
        <v>107498.736</v>
      </c>
      <c r="R12" s="102">
        <f>SUM(R14+R49)</f>
        <v>17.02</v>
      </c>
      <c r="S12" s="22">
        <f>SUM(S14+S49)</f>
        <v>18.39862</v>
      </c>
      <c r="T12" s="22">
        <f>SUM(T14+T49)</f>
        <v>19.4105441</v>
      </c>
    </row>
    <row r="13" spans="1:20" ht="15.75">
      <c r="A13" s="16"/>
      <c r="B13" s="97" t="s">
        <v>0</v>
      </c>
      <c r="C13" s="125"/>
      <c r="D13" s="125"/>
      <c r="E13" s="125"/>
      <c r="F13" s="125"/>
      <c r="G13" s="125"/>
      <c r="H13" s="125"/>
      <c r="I13" s="110"/>
      <c r="J13" s="127"/>
      <c r="K13" s="110"/>
      <c r="L13" s="127"/>
      <c r="M13" s="127"/>
      <c r="N13" s="110"/>
      <c r="O13" s="127"/>
      <c r="P13" s="127"/>
      <c r="Q13" s="126"/>
      <c r="R13" s="103"/>
      <c r="S13" s="25"/>
      <c r="T13" s="25"/>
    </row>
    <row r="14" spans="1:20" ht="14.25">
      <c r="A14" s="17">
        <v>2000</v>
      </c>
      <c r="B14" s="98" t="s">
        <v>5</v>
      </c>
      <c r="C14" s="122">
        <f aca="true" t="shared" si="1" ref="C14:Q14">SUM(C15+C20+C36+C39+C43+C47+C48)</f>
        <v>58322.475</v>
      </c>
      <c r="D14" s="122">
        <f t="shared" si="1"/>
        <v>0</v>
      </c>
      <c r="E14" s="122">
        <f t="shared" si="1"/>
        <v>58322.475</v>
      </c>
      <c r="F14" s="122">
        <f t="shared" si="1"/>
        <v>15123.931</v>
      </c>
      <c r="G14" s="122">
        <f t="shared" si="1"/>
        <v>0</v>
      </c>
      <c r="H14" s="122">
        <f t="shared" si="1"/>
        <v>15123.931</v>
      </c>
      <c r="I14" s="116">
        <f t="shared" si="1"/>
        <v>89776.02</v>
      </c>
      <c r="J14" s="116">
        <f t="shared" si="1"/>
        <v>0</v>
      </c>
      <c r="K14" s="116">
        <f t="shared" si="1"/>
        <v>89776.02</v>
      </c>
      <c r="L14" s="116">
        <f t="shared" si="1"/>
        <v>98755.094</v>
      </c>
      <c r="M14" s="116">
        <f t="shared" si="1"/>
        <v>0</v>
      </c>
      <c r="N14" s="116">
        <f t="shared" si="1"/>
        <v>98755.094</v>
      </c>
      <c r="O14" s="116">
        <f t="shared" si="1"/>
        <v>107498.736</v>
      </c>
      <c r="P14" s="116">
        <f t="shared" si="1"/>
        <v>0</v>
      </c>
      <c r="Q14" s="116">
        <f t="shared" si="1"/>
        <v>107498.736</v>
      </c>
      <c r="R14" s="104">
        <f>SUM(R15+R20+R36+R39+R43+R47+R48)</f>
        <v>17.02</v>
      </c>
      <c r="S14" s="26">
        <f>SUM(S15+S20+S36+S39+S43+S47+S48)</f>
        <v>18.39862</v>
      </c>
      <c r="T14" s="26">
        <f>SUM(T15+T20+T36+T39+T43+T47+T48)</f>
        <v>19.4105441</v>
      </c>
    </row>
    <row r="15" spans="1:20" ht="14.25">
      <c r="A15" s="17">
        <v>2100</v>
      </c>
      <c r="B15" s="98" t="s">
        <v>33</v>
      </c>
      <c r="C15" s="122">
        <f aca="true" t="shared" si="2" ref="C15:Q15">SUM(C16+C19)</f>
        <v>44494.117</v>
      </c>
      <c r="D15" s="122">
        <f t="shared" si="2"/>
        <v>0</v>
      </c>
      <c r="E15" s="122">
        <f t="shared" si="2"/>
        <v>44494.117</v>
      </c>
      <c r="F15" s="122">
        <f t="shared" si="2"/>
        <v>4099.519</v>
      </c>
      <c r="G15" s="122">
        <f t="shared" si="2"/>
        <v>0</v>
      </c>
      <c r="H15" s="122">
        <f t="shared" si="2"/>
        <v>4099.519</v>
      </c>
      <c r="I15" s="116">
        <f t="shared" si="2"/>
        <v>64268.214</v>
      </c>
      <c r="J15" s="116">
        <f t="shared" si="2"/>
        <v>0</v>
      </c>
      <c r="K15" s="116">
        <f t="shared" si="2"/>
        <v>64268.214</v>
      </c>
      <c r="L15" s="116">
        <f t="shared" si="2"/>
        <v>71549.493</v>
      </c>
      <c r="M15" s="116">
        <f t="shared" si="2"/>
        <v>0</v>
      </c>
      <c r="N15" s="116">
        <f t="shared" si="2"/>
        <v>71549.493</v>
      </c>
      <c r="O15" s="116">
        <f t="shared" si="2"/>
        <v>78775.451</v>
      </c>
      <c r="P15" s="116">
        <f t="shared" si="2"/>
        <v>0</v>
      </c>
      <c r="Q15" s="116">
        <f t="shared" si="2"/>
        <v>78775.451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ht="15">
      <c r="A16" s="6">
        <v>2110</v>
      </c>
      <c r="B16" s="99" t="s">
        <v>34</v>
      </c>
      <c r="C16" s="123">
        <f aca="true" t="shared" si="3" ref="C16:Q16">SUM(C17+C18)</f>
        <v>32644.981</v>
      </c>
      <c r="D16" s="123">
        <f t="shared" si="3"/>
        <v>0</v>
      </c>
      <c r="E16" s="123">
        <f t="shared" si="3"/>
        <v>32644.981</v>
      </c>
      <c r="F16" s="123">
        <f>SUM(F17+F18)</f>
        <v>3016.98</v>
      </c>
      <c r="G16" s="123">
        <f t="shared" si="3"/>
        <v>0</v>
      </c>
      <c r="H16" s="123">
        <f t="shared" si="3"/>
        <v>3016.98</v>
      </c>
      <c r="I16" s="124">
        <f t="shared" si="3"/>
        <v>47152.028</v>
      </c>
      <c r="J16" s="124">
        <f t="shared" si="3"/>
        <v>0</v>
      </c>
      <c r="K16" s="124">
        <f t="shared" si="3"/>
        <v>47152.028</v>
      </c>
      <c r="L16" s="124">
        <f t="shared" si="3"/>
        <v>52494.125</v>
      </c>
      <c r="M16" s="124">
        <f t="shared" si="3"/>
        <v>0</v>
      </c>
      <c r="N16" s="124">
        <f t="shared" si="3"/>
        <v>52494.125</v>
      </c>
      <c r="O16" s="124">
        <f t="shared" si="3"/>
        <v>57795.635</v>
      </c>
      <c r="P16" s="124">
        <f t="shared" si="3"/>
        <v>0</v>
      </c>
      <c r="Q16" s="124">
        <f t="shared" si="3"/>
        <v>57795.635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">
      <c r="A17" s="6">
        <v>2111</v>
      </c>
      <c r="B17" s="99" t="s">
        <v>6</v>
      </c>
      <c r="C17" s="123">
        <v>32644.981</v>
      </c>
      <c r="D17" s="123"/>
      <c r="E17" s="123">
        <f>SUM(C17+D17)</f>
        <v>32644.981</v>
      </c>
      <c r="F17" s="123">
        <v>3016.98</v>
      </c>
      <c r="G17" s="123"/>
      <c r="H17" s="123">
        <f>SUM(F17+G17)</f>
        <v>3016.98</v>
      </c>
      <c r="I17" s="124">
        <v>47152.028</v>
      </c>
      <c r="J17" s="124"/>
      <c r="K17" s="124">
        <f>SUM(I17+J17)</f>
        <v>47152.028</v>
      </c>
      <c r="L17" s="124">
        <v>52494.125</v>
      </c>
      <c r="M17" s="124">
        <f>J17*108.1%</f>
        <v>0</v>
      </c>
      <c r="N17" s="124">
        <f>SUM(L17+M17)</f>
        <v>52494.125</v>
      </c>
      <c r="O17" s="124">
        <v>57795.635</v>
      </c>
      <c r="P17" s="124">
        <f>M17*105.5%</f>
        <v>0</v>
      </c>
      <c r="Q17" s="124">
        <f>SUM(O17+P17)</f>
        <v>57795.635</v>
      </c>
      <c r="R17" s="103"/>
      <c r="S17" s="25">
        <f>R17*108.1%</f>
        <v>0</v>
      </c>
      <c r="T17" s="25">
        <f>S17*105.5%</f>
        <v>0</v>
      </c>
    </row>
    <row r="18" spans="1:20" ht="15">
      <c r="A18" s="6">
        <v>2112</v>
      </c>
      <c r="B18" s="99" t="s">
        <v>35</v>
      </c>
      <c r="C18" s="123"/>
      <c r="D18" s="123"/>
      <c r="E18" s="123">
        <f>SUM(C18+D18)</f>
        <v>0</v>
      </c>
      <c r="F18" s="123"/>
      <c r="G18" s="123"/>
      <c r="H18" s="123">
        <f>SUM(F18+G18)</f>
        <v>0</v>
      </c>
      <c r="I18" s="124"/>
      <c r="J18" s="124"/>
      <c r="K18" s="124">
        <f>SUM(I18+J18)</f>
        <v>0</v>
      </c>
      <c r="L18" s="124"/>
      <c r="M18" s="124"/>
      <c r="N18" s="124">
        <f>SUM(L18+M18)</f>
        <v>0</v>
      </c>
      <c r="O18" s="124"/>
      <c r="P18" s="124"/>
      <c r="Q18" s="124">
        <f>SUM(O18+P18)</f>
        <v>0</v>
      </c>
      <c r="R18" s="105"/>
      <c r="S18" s="81"/>
      <c r="T18" s="81"/>
    </row>
    <row r="19" spans="1:20" ht="15">
      <c r="A19" s="6">
        <v>2120</v>
      </c>
      <c r="B19" s="99" t="s">
        <v>36</v>
      </c>
      <c r="C19" s="123">
        <v>11849.136</v>
      </c>
      <c r="D19" s="123"/>
      <c r="E19" s="123">
        <f>SUM(C19+D19)</f>
        <v>11849.136</v>
      </c>
      <c r="F19" s="123">
        <v>1082.539</v>
      </c>
      <c r="G19" s="123"/>
      <c r="H19" s="123">
        <f>SUM(F19+G19)</f>
        <v>1082.539</v>
      </c>
      <c r="I19" s="124">
        <v>17116.186</v>
      </c>
      <c r="J19" s="124"/>
      <c r="K19" s="124">
        <f>SUM(I19+J19)</f>
        <v>17116.186</v>
      </c>
      <c r="L19" s="124">
        <v>19055.368</v>
      </c>
      <c r="M19" s="124">
        <f>J19*108.1%</f>
        <v>0</v>
      </c>
      <c r="N19" s="124">
        <f>SUM(L19+M19)</f>
        <v>19055.368</v>
      </c>
      <c r="O19" s="124">
        <v>20979.816</v>
      </c>
      <c r="P19" s="124">
        <f>M19*105.5%</f>
        <v>0</v>
      </c>
      <c r="Q19" s="124">
        <f>SUM(O19+P19)</f>
        <v>20979.816</v>
      </c>
      <c r="R19" s="105"/>
      <c r="S19" s="25">
        <f>R19*108.1%</f>
        <v>0</v>
      </c>
      <c r="T19" s="25">
        <f>S19*105.5%</f>
        <v>0</v>
      </c>
    </row>
    <row r="20" spans="1:20" ht="14.25">
      <c r="A20" s="17">
        <v>2200</v>
      </c>
      <c r="B20" s="98" t="s">
        <v>37</v>
      </c>
      <c r="C20" s="122">
        <f>SUM(C21+C22+C23+C24+C25+C26+C27+C33)</f>
        <v>13822.796999999999</v>
      </c>
      <c r="D20" s="122">
        <f aca="true" t="shared" si="4" ref="D20:Q20">SUM(D21+D22+D23+D24+D25+D26+D27+D33)</f>
        <v>0</v>
      </c>
      <c r="E20" s="122">
        <f t="shared" si="4"/>
        <v>13822.796999999999</v>
      </c>
      <c r="F20" s="122">
        <f t="shared" si="4"/>
        <v>10900.867</v>
      </c>
      <c r="G20" s="122">
        <f t="shared" si="4"/>
        <v>0</v>
      </c>
      <c r="H20" s="122">
        <f t="shared" si="4"/>
        <v>10900.867</v>
      </c>
      <c r="I20" s="116">
        <f t="shared" si="4"/>
        <v>25492.806000000004</v>
      </c>
      <c r="J20" s="116">
        <f t="shared" si="4"/>
        <v>0</v>
      </c>
      <c r="K20" s="116">
        <f t="shared" si="4"/>
        <v>25492.806000000004</v>
      </c>
      <c r="L20" s="116">
        <f t="shared" si="4"/>
        <v>27189.386000000002</v>
      </c>
      <c r="M20" s="116">
        <f t="shared" si="4"/>
        <v>0</v>
      </c>
      <c r="N20" s="116">
        <f t="shared" si="4"/>
        <v>27189.386000000002</v>
      </c>
      <c r="O20" s="116">
        <f t="shared" si="4"/>
        <v>28706.178</v>
      </c>
      <c r="P20" s="116">
        <f t="shared" si="4"/>
        <v>0</v>
      </c>
      <c r="Q20" s="116">
        <f t="shared" si="4"/>
        <v>28706.178</v>
      </c>
      <c r="R20" s="106">
        <f>SUM(R21+R22+R23+R24+R25+R26+R27+R33)</f>
        <v>12.52</v>
      </c>
      <c r="S20" s="23">
        <f>SUM(S21+S22+S23+S24+S25+S26+S27+S33)</f>
        <v>13.53412</v>
      </c>
      <c r="T20" s="23">
        <f>SUM(T21+T22+T23+T24+T25+T26+T27+T33)</f>
        <v>14.278496599999999</v>
      </c>
    </row>
    <row r="21" spans="1:20" ht="15">
      <c r="A21" s="6">
        <v>2210</v>
      </c>
      <c r="B21" s="99" t="s">
        <v>38</v>
      </c>
      <c r="C21" s="139">
        <f>124.637-30.415-3.25</f>
        <v>90.97200000000001</v>
      </c>
      <c r="D21" s="123">
        <v>0</v>
      </c>
      <c r="E21" s="123">
        <f aca="true" t="shared" si="5" ref="E21:E32">SUM(C21+D21)</f>
        <v>90.97200000000001</v>
      </c>
      <c r="F21" s="123">
        <v>116.773</v>
      </c>
      <c r="G21" s="123">
        <v>0</v>
      </c>
      <c r="H21" s="123">
        <f aca="true" t="shared" si="6" ref="H21:H32">SUM(F21+G21)</f>
        <v>116.773</v>
      </c>
      <c r="I21" s="124">
        <v>79.035</v>
      </c>
      <c r="J21" s="124">
        <v>0</v>
      </c>
      <c r="K21" s="124">
        <f aca="true" t="shared" si="7" ref="K21:K32">SUM(I21+J21)</f>
        <v>79.035</v>
      </c>
      <c r="L21" s="124">
        <v>85.437</v>
      </c>
      <c r="M21" s="124">
        <f aca="true" t="shared" si="8" ref="L21:M48">J21*108.1%</f>
        <v>0</v>
      </c>
      <c r="N21" s="124">
        <f aca="true" t="shared" si="9" ref="N21:N26">SUM(L21+M21)</f>
        <v>85.437</v>
      </c>
      <c r="O21" s="124">
        <v>90.136</v>
      </c>
      <c r="P21" s="124">
        <f aca="true" t="shared" si="10" ref="O21:P48">M21*105.5%</f>
        <v>0</v>
      </c>
      <c r="Q21" s="124">
        <f aca="true" t="shared" si="11" ref="Q21:Q32">SUM(O21+P21)</f>
        <v>90.136</v>
      </c>
      <c r="R21" s="103">
        <v>12.52</v>
      </c>
      <c r="S21" s="25">
        <f aca="true" t="shared" si="12" ref="S21:S48">R21*108.1%</f>
        <v>13.53412</v>
      </c>
      <c r="T21" s="25">
        <f aca="true" t="shared" si="13" ref="T21:T48">S21*105.5%</f>
        <v>14.278496599999999</v>
      </c>
    </row>
    <row r="22" spans="1:20" ht="15">
      <c r="A22" s="6">
        <v>2220</v>
      </c>
      <c r="B22" s="99" t="s">
        <v>39</v>
      </c>
      <c r="C22" s="123">
        <v>5.45</v>
      </c>
      <c r="D22" s="123"/>
      <c r="E22" s="123">
        <f t="shared" si="5"/>
        <v>5.45</v>
      </c>
      <c r="F22" s="123">
        <v>4</v>
      </c>
      <c r="G22" s="123"/>
      <c r="H22" s="123">
        <f t="shared" si="6"/>
        <v>4</v>
      </c>
      <c r="I22" s="124">
        <v>4.48</v>
      </c>
      <c r="J22" s="124"/>
      <c r="K22" s="124">
        <f t="shared" si="7"/>
        <v>4.48</v>
      </c>
      <c r="L22" s="124">
        <v>4.843</v>
      </c>
      <c r="M22" s="124">
        <f t="shared" si="8"/>
        <v>0</v>
      </c>
      <c r="N22" s="124">
        <f t="shared" si="9"/>
        <v>4.843</v>
      </c>
      <c r="O22" s="124">
        <v>5.109</v>
      </c>
      <c r="P22" s="124">
        <f t="shared" si="10"/>
        <v>0</v>
      </c>
      <c r="Q22" s="124">
        <f t="shared" si="11"/>
        <v>5.109</v>
      </c>
      <c r="R22" s="103"/>
      <c r="S22" s="25">
        <f t="shared" si="12"/>
        <v>0</v>
      </c>
      <c r="T22" s="25">
        <f t="shared" si="13"/>
        <v>0</v>
      </c>
    </row>
    <row r="23" spans="1:20" ht="15">
      <c r="A23" s="6">
        <v>2230</v>
      </c>
      <c r="B23" s="99" t="s">
        <v>7</v>
      </c>
      <c r="C23" s="123">
        <v>3888.475</v>
      </c>
      <c r="D23" s="123">
        <v>0</v>
      </c>
      <c r="E23" s="123">
        <f t="shared" si="5"/>
        <v>3888.475</v>
      </c>
      <c r="F23" s="123">
        <v>6123.824</v>
      </c>
      <c r="G23" s="123">
        <v>0</v>
      </c>
      <c r="H23" s="123">
        <f t="shared" si="6"/>
        <v>6123.824</v>
      </c>
      <c r="I23" s="124">
        <v>7452.097</v>
      </c>
      <c r="J23" s="124">
        <v>0</v>
      </c>
      <c r="K23" s="124">
        <f t="shared" si="7"/>
        <v>7452.097</v>
      </c>
      <c r="L23" s="124">
        <v>8055.717</v>
      </c>
      <c r="M23" s="124">
        <f t="shared" si="8"/>
        <v>0</v>
      </c>
      <c r="N23" s="124">
        <f t="shared" si="9"/>
        <v>8055.717</v>
      </c>
      <c r="O23" s="124">
        <v>8498.781</v>
      </c>
      <c r="P23" s="124">
        <f t="shared" si="10"/>
        <v>0</v>
      </c>
      <c r="Q23" s="124">
        <f t="shared" si="11"/>
        <v>8498.781</v>
      </c>
      <c r="R23" s="103"/>
      <c r="S23" s="25">
        <f t="shared" si="12"/>
        <v>0</v>
      </c>
      <c r="T23" s="25">
        <f t="shared" si="13"/>
        <v>0</v>
      </c>
    </row>
    <row r="24" spans="1:20" ht="15">
      <c r="A24" s="6">
        <v>2240</v>
      </c>
      <c r="B24" s="99" t="s">
        <v>8</v>
      </c>
      <c r="C24" s="123">
        <v>428.785</v>
      </c>
      <c r="D24" s="123">
        <v>0</v>
      </c>
      <c r="E24" s="123">
        <f t="shared" si="5"/>
        <v>428.785</v>
      </c>
      <c r="F24" s="123">
        <f>908.118-48.323</f>
        <v>859.7950000000001</v>
      </c>
      <c r="G24" s="123">
        <v>0</v>
      </c>
      <c r="H24" s="123">
        <f t="shared" si="6"/>
        <v>859.7950000000001</v>
      </c>
      <c r="I24" s="124">
        <v>1115.592</v>
      </c>
      <c r="J24" s="124"/>
      <c r="K24" s="124">
        <f t="shared" si="7"/>
        <v>1115.592</v>
      </c>
      <c r="L24" s="124">
        <v>1205.955</v>
      </c>
      <c r="M24" s="124">
        <f t="shared" si="8"/>
        <v>0</v>
      </c>
      <c r="N24" s="124">
        <f t="shared" si="9"/>
        <v>1205.955</v>
      </c>
      <c r="O24" s="124">
        <v>1272.283</v>
      </c>
      <c r="P24" s="124">
        <f t="shared" si="10"/>
        <v>0</v>
      </c>
      <c r="Q24" s="124">
        <f t="shared" si="11"/>
        <v>1272.283</v>
      </c>
      <c r="R24" s="103"/>
      <c r="S24" s="25">
        <f t="shared" si="12"/>
        <v>0</v>
      </c>
      <c r="T24" s="25">
        <f t="shared" si="13"/>
        <v>0</v>
      </c>
    </row>
    <row r="25" spans="1:20" ht="15">
      <c r="A25" s="6">
        <v>2250</v>
      </c>
      <c r="B25" s="99" t="s">
        <v>10</v>
      </c>
      <c r="C25" s="123"/>
      <c r="D25" s="123"/>
      <c r="E25" s="123">
        <f t="shared" si="5"/>
        <v>0</v>
      </c>
      <c r="F25" s="123"/>
      <c r="G25" s="123"/>
      <c r="H25" s="123">
        <f t="shared" si="6"/>
        <v>0</v>
      </c>
      <c r="I25" s="124"/>
      <c r="J25" s="124"/>
      <c r="K25" s="124">
        <f t="shared" si="7"/>
        <v>0</v>
      </c>
      <c r="L25" s="124">
        <f t="shared" si="8"/>
        <v>0</v>
      </c>
      <c r="M25" s="124">
        <f t="shared" si="8"/>
        <v>0</v>
      </c>
      <c r="N25" s="124">
        <f t="shared" si="9"/>
        <v>0</v>
      </c>
      <c r="O25" s="124">
        <f t="shared" si="10"/>
        <v>0</v>
      </c>
      <c r="P25" s="124">
        <f t="shared" si="10"/>
        <v>0</v>
      </c>
      <c r="Q25" s="124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ht="15">
      <c r="A26" s="6">
        <v>2260</v>
      </c>
      <c r="B26" s="99" t="s">
        <v>40</v>
      </c>
      <c r="C26" s="123"/>
      <c r="D26" s="123"/>
      <c r="E26" s="123">
        <f t="shared" si="5"/>
        <v>0</v>
      </c>
      <c r="F26" s="123"/>
      <c r="G26" s="123"/>
      <c r="H26" s="123">
        <f t="shared" si="6"/>
        <v>0</v>
      </c>
      <c r="I26" s="124"/>
      <c r="J26" s="124"/>
      <c r="K26" s="124">
        <f t="shared" si="7"/>
        <v>0</v>
      </c>
      <c r="L26" s="124">
        <f t="shared" si="8"/>
        <v>0</v>
      </c>
      <c r="M26" s="124">
        <f t="shared" si="8"/>
        <v>0</v>
      </c>
      <c r="N26" s="124">
        <f t="shared" si="9"/>
        <v>0</v>
      </c>
      <c r="O26" s="124">
        <f t="shared" si="10"/>
        <v>0</v>
      </c>
      <c r="P26" s="124">
        <f t="shared" si="10"/>
        <v>0</v>
      </c>
      <c r="Q26" s="124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">
      <c r="A27" s="6">
        <v>2270</v>
      </c>
      <c r="B27" s="99" t="s">
        <v>11</v>
      </c>
      <c r="C27" s="123">
        <f>SUM(C28+C29+C30+C31+C32)</f>
        <v>9409.115</v>
      </c>
      <c r="D27" s="123">
        <f>SUM(D28+D29+D30+D31+D32)</f>
        <v>0</v>
      </c>
      <c r="E27" s="123">
        <f>SUM(E28+E29+E30+E31+E32)</f>
        <v>9409.115</v>
      </c>
      <c r="F27" s="123">
        <f aca="true" t="shared" si="14" ref="F27:T27">SUM(F28+F29+F30+F31+F32)</f>
        <v>3796.475</v>
      </c>
      <c r="G27" s="123">
        <f t="shared" si="14"/>
        <v>0</v>
      </c>
      <c r="H27" s="123">
        <f t="shared" si="14"/>
        <v>3796.475</v>
      </c>
      <c r="I27" s="124">
        <f t="shared" si="14"/>
        <v>16819.102000000003</v>
      </c>
      <c r="J27" s="124">
        <f t="shared" si="14"/>
        <v>0</v>
      </c>
      <c r="K27" s="124">
        <f t="shared" si="14"/>
        <v>16819.102000000003</v>
      </c>
      <c r="L27" s="124">
        <f t="shared" si="14"/>
        <v>17813.111</v>
      </c>
      <c r="M27" s="124">
        <f t="shared" si="14"/>
        <v>0</v>
      </c>
      <c r="N27" s="124">
        <f t="shared" si="14"/>
        <v>17813.111</v>
      </c>
      <c r="O27" s="124">
        <f t="shared" si="14"/>
        <v>18814.208</v>
      </c>
      <c r="P27" s="124">
        <f t="shared" si="14"/>
        <v>0</v>
      </c>
      <c r="Q27" s="124">
        <f t="shared" si="14"/>
        <v>18814.208</v>
      </c>
      <c r="R27" s="107">
        <f t="shared" si="14"/>
        <v>0</v>
      </c>
      <c r="S27" s="24">
        <f t="shared" si="14"/>
        <v>0</v>
      </c>
      <c r="T27" s="24">
        <f t="shared" si="14"/>
        <v>0</v>
      </c>
    </row>
    <row r="28" spans="1:20" ht="15">
      <c r="A28" s="6">
        <v>2271</v>
      </c>
      <c r="B28" s="99" t="s">
        <v>12</v>
      </c>
      <c r="C28" s="123">
        <v>6085.03</v>
      </c>
      <c r="D28" s="123"/>
      <c r="E28" s="123">
        <f t="shared" si="5"/>
        <v>6085.03</v>
      </c>
      <c r="F28" s="123">
        <v>0</v>
      </c>
      <c r="G28" s="123"/>
      <c r="H28" s="123">
        <f t="shared" si="6"/>
        <v>0</v>
      </c>
      <c r="I28" s="124">
        <v>11313.92</v>
      </c>
      <c r="J28" s="124"/>
      <c r="K28" s="124">
        <f t="shared" si="7"/>
        <v>11313.92</v>
      </c>
      <c r="L28" s="124">
        <v>11982.573</v>
      </c>
      <c r="M28" s="124">
        <f t="shared" si="8"/>
        <v>0</v>
      </c>
      <c r="N28" s="124">
        <f>SUM(L28+M28)</f>
        <v>11982.573</v>
      </c>
      <c r="O28" s="124">
        <v>12655.994</v>
      </c>
      <c r="P28" s="124">
        <f t="shared" si="10"/>
        <v>0</v>
      </c>
      <c r="Q28" s="124">
        <f t="shared" si="11"/>
        <v>12655.994</v>
      </c>
      <c r="R28" s="103"/>
      <c r="S28" s="25">
        <f t="shared" si="12"/>
        <v>0</v>
      </c>
      <c r="T28" s="25">
        <f t="shared" si="13"/>
        <v>0</v>
      </c>
    </row>
    <row r="29" spans="1:20" ht="15">
      <c r="A29" s="6">
        <v>2272</v>
      </c>
      <c r="B29" s="99" t="s">
        <v>41</v>
      </c>
      <c r="C29" s="123">
        <v>249.727</v>
      </c>
      <c r="D29" s="123"/>
      <c r="E29" s="123">
        <f t="shared" si="5"/>
        <v>249.727</v>
      </c>
      <c r="F29" s="123">
        <v>361.867</v>
      </c>
      <c r="G29" s="123"/>
      <c r="H29" s="123">
        <f t="shared" si="6"/>
        <v>361.867</v>
      </c>
      <c r="I29" s="124">
        <v>309.396</v>
      </c>
      <c r="J29" s="124"/>
      <c r="K29" s="124">
        <f t="shared" si="7"/>
        <v>309.396</v>
      </c>
      <c r="L29" s="124">
        <v>327.681</v>
      </c>
      <c r="M29" s="124">
        <f t="shared" si="8"/>
        <v>0</v>
      </c>
      <c r="N29" s="124">
        <f>SUM(L29+M29)</f>
        <v>327.681</v>
      </c>
      <c r="O29" s="124">
        <v>346.097</v>
      </c>
      <c r="P29" s="124">
        <f t="shared" si="10"/>
        <v>0</v>
      </c>
      <c r="Q29" s="124">
        <f t="shared" si="11"/>
        <v>346.097</v>
      </c>
      <c r="R29" s="103"/>
      <c r="S29" s="25">
        <f t="shared" si="12"/>
        <v>0</v>
      </c>
      <c r="T29" s="25">
        <f t="shared" si="13"/>
        <v>0</v>
      </c>
    </row>
    <row r="30" spans="1:20" ht="15">
      <c r="A30" s="6">
        <v>2273</v>
      </c>
      <c r="B30" s="99" t="s">
        <v>13</v>
      </c>
      <c r="C30" s="123">
        <v>1643.985</v>
      </c>
      <c r="D30" s="123"/>
      <c r="E30" s="123">
        <f t="shared" si="5"/>
        <v>1643.985</v>
      </c>
      <c r="F30" s="123">
        <v>2371.238</v>
      </c>
      <c r="G30" s="123"/>
      <c r="H30" s="123">
        <f t="shared" si="6"/>
        <v>2371.238</v>
      </c>
      <c r="I30" s="124">
        <v>2369.27</v>
      </c>
      <c r="J30" s="124"/>
      <c r="K30" s="124">
        <f t="shared" si="7"/>
        <v>2369.27</v>
      </c>
      <c r="L30" s="124">
        <v>2509.294</v>
      </c>
      <c r="M30" s="124">
        <f t="shared" si="8"/>
        <v>0</v>
      </c>
      <c r="N30" s="124">
        <f>SUM(L30+M30)</f>
        <v>2509.294</v>
      </c>
      <c r="O30" s="124">
        <v>2650.316</v>
      </c>
      <c r="P30" s="124">
        <f t="shared" si="10"/>
        <v>0</v>
      </c>
      <c r="Q30" s="124">
        <f t="shared" si="11"/>
        <v>2650.316</v>
      </c>
      <c r="R30" s="103"/>
      <c r="S30" s="25">
        <f t="shared" si="12"/>
        <v>0</v>
      </c>
      <c r="T30" s="25">
        <f t="shared" si="13"/>
        <v>0</v>
      </c>
    </row>
    <row r="31" spans="1:20" ht="15">
      <c r="A31" s="6">
        <v>2274</v>
      </c>
      <c r="B31" s="99" t="s">
        <v>14</v>
      </c>
      <c r="C31" s="123">
        <f>1430.372+0.001</f>
        <v>1430.373</v>
      </c>
      <c r="D31" s="123"/>
      <c r="E31" s="123">
        <f t="shared" si="5"/>
        <v>1430.373</v>
      </c>
      <c r="F31" s="123">
        <v>1063.37</v>
      </c>
      <c r="G31" s="123"/>
      <c r="H31" s="123">
        <f t="shared" si="6"/>
        <v>1063.37</v>
      </c>
      <c r="I31" s="124">
        <v>2826.516</v>
      </c>
      <c r="J31" s="124"/>
      <c r="K31" s="124">
        <f t="shared" si="7"/>
        <v>2826.516</v>
      </c>
      <c r="L31" s="124">
        <v>2993.563</v>
      </c>
      <c r="M31" s="124">
        <f t="shared" si="8"/>
        <v>0</v>
      </c>
      <c r="N31" s="124">
        <f>SUM(L31+M31)</f>
        <v>2993.563</v>
      </c>
      <c r="O31" s="124">
        <v>3161.801</v>
      </c>
      <c r="P31" s="124">
        <f t="shared" si="10"/>
        <v>0</v>
      </c>
      <c r="Q31" s="124">
        <f t="shared" si="11"/>
        <v>3161.801</v>
      </c>
      <c r="R31" s="103"/>
      <c r="S31" s="25">
        <f t="shared" si="12"/>
        <v>0</v>
      </c>
      <c r="T31" s="25">
        <f t="shared" si="13"/>
        <v>0</v>
      </c>
    </row>
    <row r="32" spans="1:20" ht="15">
      <c r="A32" s="6">
        <v>2275</v>
      </c>
      <c r="B32" s="99" t="s">
        <v>15</v>
      </c>
      <c r="C32" s="123"/>
      <c r="D32" s="123"/>
      <c r="E32" s="123">
        <f t="shared" si="5"/>
        <v>0</v>
      </c>
      <c r="F32" s="123"/>
      <c r="G32" s="123"/>
      <c r="H32" s="123">
        <f t="shared" si="6"/>
        <v>0</v>
      </c>
      <c r="I32" s="124"/>
      <c r="J32" s="124"/>
      <c r="K32" s="124">
        <f t="shared" si="7"/>
        <v>0</v>
      </c>
      <c r="L32" s="124">
        <f>I32*1.0591</f>
        <v>0</v>
      </c>
      <c r="M32" s="124">
        <f t="shared" si="8"/>
        <v>0</v>
      </c>
      <c r="N32" s="124">
        <f>SUM(L32+M32)</f>
        <v>0</v>
      </c>
      <c r="O32" s="124">
        <f t="shared" si="10"/>
        <v>0</v>
      </c>
      <c r="P32" s="124">
        <f t="shared" si="10"/>
        <v>0</v>
      </c>
      <c r="Q32" s="124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ht="27.75" customHeight="1">
      <c r="A33" s="135">
        <v>2280</v>
      </c>
      <c r="B33" s="100" t="s">
        <v>16</v>
      </c>
      <c r="C33" s="123">
        <f aca="true" t="shared" si="15" ref="C33:T33">SUM(C34+C35)</f>
        <v>0</v>
      </c>
      <c r="D33" s="123">
        <f t="shared" si="15"/>
        <v>0</v>
      </c>
      <c r="E33" s="123">
        <f t="shared" si="15"/>
        <v>0</v>
      </c>
      <c r="F33" s="123">
        <f t="shared" si="15"/>
        <v>0</v>
      </c>
      <c r="G33" s="123">
        <f t="shared" si="15"/>
        <v>0</v>
      </c>
      <c r="H33" s="123">
        <f t="shared" si="15"/>
        <v>0</v>
      </c>
      <c r="I33" s="124">
        <f t="shared" si="15"/>
        <v>22.5</v>
      </c>
      <c r="J33" s="124">
        <f t="shared" si="15"/>
        <v>0</v>
      </c>
      <c r="K33" s="124">
        <f t="shared" si="15"/>
        <v>22.5</v>
      </c>
      <c r="L33" s="124">
        <f t="shared" si="15"/>
        <v>24.323</v>
      </c>
      <c r="M33" s="124">
        <f t="shared" si="15"/>
        <v>0</v>
      </c>
      <c r="N33" s="124">
        <f t="shared" si="15"/>
        <v>24.323</v>
      </c>
      <c r="O33" s="124">
        <f t="shared" si="15"/>
        <v>25.661</v>
      </c>
      <c r="P33" s="124">
        <f t="shared" si="15"/>
        <v>0</v>
      </c>
      <c r="Q33" s="124">
        <f t="shared" si="15"/>
        <v>25.661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ht="29.25" customHeight="1">
      <c r="A34" s="135">
        <v>2281</v>
      </c>
      <c r="B34" s="100" t="s">
        <v>42</v>
      </c>
      <c r="C34" s="123">
        <v>0</v>
      </c>
      <c r="D34" s="123"/>
      <c r="E34" s="123">
        <f>SUM(C34+D34)</f>
        <v>0</v>
      </c>
      <c r="F34" s="123"/>
      <c r="G34" s="123"/>
      <c r="H34" s="123">
        <f>SUM(F34+G34)</f>
        <v>0</v>
      </c>
      <c r="I34" s="124"/>
      <c r="J34" s="124"/>
      <c r="K34" s="124">
        <f>SUM(I34+J34)</f>
        <v>0</v>
      </c>
      <c r="L34" s="124">
        <f t="shared" si="8"/>
        <v>0</v>
      </c>
      <c r="M34" s="124">
        <f t="shared" si="8"/>
        <v>0</v>
      </c>
      <c r="N34" s="124">
        <f>SUM(L34+M34)</f>
        <v>0</v>
      </c>
      <c r="O34" s="124">
        <f t="shared" si="10"/>
        <v>0</v>
      </c>
      <c r="P34" s="124">
        <f t="shared" si="10"/>
        <v>0</v>
      </c>
      <c r="Q34" s="124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ht="27.75" customHeight="1">
      <c r="A35" s="135">
        <v>2282</v>
      </c>
      <c r="B35" s="100" t="s">
        <v>17</v>
      </c>
      <c r="C35" s="123">
        <v>0</v>
      </c>
      <c r="D35" s="123"/>
      <c r="E35" s="123">
        <f>SUM(C35+D35)</f>
        <v>0</v>
      </c>
      <c r="F35" s="123">
        <v>0</v>
      </c>
      <c r="G35" s="123"/>
      <c r="H35" s="123">
        <f>SUM(F35+G35)</f>
        <v>0</v>
      </c>
      <c r="I35" s="124">
        <v>22.5</v>
      </c>
      <c r="J35" s="124"/>
      <c r="K35" s="124">
        <f>SUM(I35+J35)</f>
        <v>22.5</v>
      </c>
      <c r="L35" s="124">
        <v>24.323</v>
      </c>
      <c r="M35" s="124">
        <f t="shared" si="8"/>
        <v>0</v>
      </c>
      <c r="N35" s="124">
        <f>SUM(L35+M35)</f>
        <v>24.323</v>
      </c>
      <c r="O35" s="124">
        <v>25.661</v>
      </c>
      <c r="P35" s="124">
        <f t="shared" si="10"/>
        <v>0</v>
      </c>
      <c r="Q35" s="124">
        <f>SUM(O35+P35)</f>
        <v>25.661</v>
      </c>
      <c r="R35" s="105"/>
      <c r="S35" s="25">
        <f t="shared" si="12"/>
        <v>0</v>
      </c>
      <c r="T35" s="25">
        <f t="shared" si="13"/>
        <v>0</v>
      </c>
    </row>
    <row r="36" spans="1:20" ht="14.25">
      <c r="A36" s="134">
        <v>2400</v>
      </c>
      <c r="B36" s="98" t="s">
        <v>43</v>
      </c>
      <c r="C36" s="122">
        <f aca="true" t="shared" si="16" ref="C36:T36">SUM(C37+C38)</f>
        <v>0</v>
      </c>
      <c r="D36" s="122">
        <f t="shared" si="16"/>
        <v>0</v>
      </c>
      <c r="E36" s="122">
        <f t="shared" si="16"/>
        <v>0</v>
      </c>
      <c r="F36" s="122">
        <f t="shared" si="16"/>
        <v>0</v>
      </c>
      <c r="G36" s="122">
        <f t="shared" si="16"/>
        <v>0</v>
      </c>
      <c r="H36" s="122">
        <f t="shared" si="16"/>
        <v>0</v>
      </c>
      <c r="I36" s="116">
        <f t="shared" si="16"/>
        <v>0</v>
      </c>
      <c r="J36" s="116">
        <f t="shared" si="16"/>
        <v>0</v>
      </c>
      <c r="K36" s="116">
        <f t="shared" si="16"/>
        <v>0</v>
      </c>
      <c r="L36" s="116">
        <f t="shared" si="16"/>
        <v>0</v>
      </c>
      <c r="M36" s="116">
        <f t="shared" si="16"/>
        <v>0</v>
      </c>
      <c r="N36" s="116">
        <f t="shared" si="16"/>
        <v>0</v>
      </c>
      <c r="O36" s="116">
        <f t="shared" si="16"/>
        <v>0</v>
      </c>
      <c r="P36" s="116">
        <f t="shared" si="16"/>
        <v>0</v>
      </c>
      <c r="Q36" s="116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ht="15">
      <c r="A37" s="135">
        <v>2410</v>
      </c>
      <c r="B37" s="99" t="s">
        <v>44</v>
      </c>
      <c r="C37" s="123"/>
      <c r="D37" s="123"/>
      <c r="E37" s="123">
        <f>SUM(C37+D37)</f>
        <v>0</v>
      </c>
      <c r="F37" s="123"/>
      <c r="G37" s="123"/>
      <c r="H37" s="123">
        <f>SUM(F37+G37)</f>
        <v>0</v>
      </c>
      <c r="I37" s="124"/>
      <c r="J37" s="124"/>
      <c r="K37" s="124">
        <f>SUM(I37+J37)</f>
        <v>0</v>
      </c>
      <c r="L37" s="124">
        <f t="shared" si="8"/>
        <v>0</v>
      </c>
      <c r="M37" s="124">
        <f t="shared" si="8"/>
        <v>0</v>
      </c>
      <c r="N37" s="124">
        <f>SUM(L37+M37)</f>
        <v>0</v>
      </c>
      <c r="O37" s="124">
        <f t="shared" si="10"/>
        <v>0</v>
      </c>
      <c r="P37" s="124">
        <f t="shared" si="10"/>
        <v>0</v>
      </c>
      <c r="Q37" s="124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ht="15">
      <c r="A38" s="6">
        <v>2420</v>
      </c>
      <c r="B38" s="99" t="s">
        <v>45</v>
      </c>
      <c r="C38" s="123"/>
      <c r="D38" s="123"/>
      <c r="E38" s="123">
        <f>SUM(C38+D38)</f>
        <v>0</v>
      </c>
      <c r="F38" s="123"/>
      <c r="G38" s="123"/>
      <c r="H38" s="123">
        <f>SUM(F38+G38)</f>
        <v>0</v>
      </c>
      <c r="I38" s="124"/>
      <c r="J38" s="124"/>
      <c r="K38" s="124">
        <f>SUM(I38+J38)</f>
        <v>0</v>
      </c>
      <c r="L38" s="124">
        <f t="shared" si="8"/>
        <v>0</v>
      </c>
      <c r="M38" s="124">
        <f t="shared" si="8"/>
        <v>0</v>
      </c>
      <c r="N38" s="124">
        <f>SUM(L38+M38)</f>
        <v>0</v>
      </c>
      <c r="O38" s="124">
        <f t="shared" si="10"/>
        <v>0</v>
      </c>
      <c r="P38" s="124">
        <f t="shared" si="10"/>
        <v>0</v>
      </c>
      <c r="Q38" s="124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ht="14.25">
      <c r="A39" s="17">
        <v>2600</v>
      </c>
      <c r="B39" s="98" t="s">
        <v>46</v>
      </c>
      <c r="C39" s="122">
        <f aca="true" t="shared" si="17" ref="C39:T39">SUM(C40+C41+C42)</f>
        <v>0</v>
      </c>
      <c r="D39" s="122">
        <f t="shared" si="17"/>
        <v>0</v>
      </c>
      <c r="E39" s="122">
        <f t="shared" si="17"/>
        <v>0</v>
      </c>
      <c r="F39" s="122">
        <f t="shared" si="17"/>
        <v>0</v>
      </c>
      <c r="G39" s="122">
        <f t="shared" si="17"/>
        <v>0</v>
      </c>
      <c r="H39" s="122">
        <f t="shared" si="17"/>
        <v>0</v>
      </c>
      <c r="I39" s="116">
        <f t="shared" si="17"/>
        <v>0</v>
      </c>
      <c r="J39" s="116">
        <f t="shared" si="17"/>
        <v>0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27.75" customHeight="1">
      <c r="A40" s="135">
        <v>2610</v>
      </c>
      <c r="B40" s="100" t="s">
        <v>47</v>
      </c>
      <c r="C40" s="123"/>
      <c r="D40" s="123"/>
      <c r="E40" s="123">
        <f>SUM(C40+D40)</f>
        <v>0</v>
      </c>
      <c r="F40" s="123"/>
      <c r="G40" s="123"/>
      <c r="H40" s="123">
        <f>SUM(F40+G40)</f>
        <v>0</v>
      </c>
      <c r="I40" s="124"/>
      <c r="J40" s="124"/>
      <c r="K40" s="124">
        <f>SUM(I40+J40)</f>
        <v>0</v>
      </c>
      <c r="L40" s="124">
        <f t="shared" si="8"/>
        <v>0</v>
      </c>
      <c r="M40" s="124">
        <f t="shared" si="8"/>
        <v>0</v>
      </c>
      <c r="N40" s="124">
        <f>SUM(L40+M40)</f>
        <v>0</v>
      </c>
      <c r="O40" s="124">
        <f t="shared" si="10"/>
        <v>0</v>
      </c>
      <c r="P40" s="124">
        <f t="shared" si="10"/>
        <v>0</v>
      </c>
      <c r="Q40" s="124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1.5" customHeight="1">
      <c r="A41" s="135">
        <v>2620</v>
      </c>
      <c r="B41" s="100" t="s">
        <v>48</v>
      </c>
      <c r="C41" s="123"/>
      <c r="D41" s="123"/>
      <c r="E41" s="123">
        <f>SUM(C41+D41)</f>
        <v>0</v>
      </c>
      <c r="F41" s="123"/>
      <c r="G41" s="123"/>
      <c r="H41" s="123">
        <f>SUM(F41+G41)</f>
        <v>0</v>
      </c>
      <c r="I41" s="124"/>
      <c r="J41" s="124"/>
      <c r="K41" s="124">
        <f>SUM(I41+J41)</f>
        <v>0</v>
      </c>
      <c r="L41" s="124">
        <f t="shared" si="8"/>
        <v>0</v>
      </c>
      <c r="M41" s="124">
        <f t="shared" si="8"/>
        <v>0</v>
      </c>
      <c r="N41" s="124">
        <f>SUM(L41+M41)</f>
        <v>0</v>
      </c>
      <c r="O41" s="124">
        <f t="shared" si="10"/>
        <v>0</v>
      </c>
      <c r="P41" s="124">
        <f t="shared" si="10"/>
        <v>0</v>
      </c>
      <c r="Q41" s="124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29.25" customHeight="1">
      <c r="A42" s="135">
        <v>2630</v>
      </c>
      <c r="B42" s="100" t="s">
        <v>49</v>
      </c>
      <c r="C42" s="123"/>
      <c r="D42" s="123"/>
      <c r="E42" s="123">
        <f>SUM(C42+D42)</f>
        <v>0</v>
      </c>
      <c r="F42" s="123"/>
      <c r="G42" s="123"/>
      <c r="H42" s="123">
        <f>SUM(F42+G42)</f>
        <v>0</v>
      </c>
      <c r="I42" s="124"/>
      <c r="J42" s="124"/>
      <c r="K42" s="124">
        <f>SUM(I42+J42)</f>
        <v>0</v>
      </c>
      <c r="L42" s="124">
        <f t="shared" si="8"/>
        <v>0</v>
      </c>
      <c r="M42" s="124">
        <f t="shared" si="8"/>
        <v>0</v>
      </c>
      <c r="N42" s="124">
        <f>SUM(L42+M42)</f>
        <v>0</v>
      </c>
      <c r="O42" s="124">
        <f t="shared" si="10"/>
        <v>0</v>
      </c>
      <c r="P42" s="124">
        <f t="shared" si="10"/>
        <v>0</v>
      </c>
      <c r="Q42" s="124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ht="14.25">
      <c r="A43" s="17">
        <v>2700</v>
      </c>
      <c r="B43" s="98" t="s">
        <v>50</v>
      </c>
      <c r="C43" s="122">
        <f aca="true" t="shared" si="18" ref="C43:T43">SUM(C44+C45+C46)</f>
        <v>0</v>
      </c>
      <c r="D43" s="122">
        <f t="shared" si="18"/>
        <v>0</v>
      </c>
      <c r="E43" s="122">
        <f t="shared" si="18"/>
        <v>0</v>
      </c>
      <c r="F43" s="122">
        <f t="shared" si="18"/>
        <v>0</v>
      </c>
      <c r="G43" s="122">
        <f t="shared" si="18"/>
        <v>0</v>
      </c>
      <c r="H43" s="122">
        <f t="shared" si="18"/>
        <v>0</v>
      </c>
      <c r="I43" s="116">
        <f>F43*112%</f>
        <v>0</v>
      </c>
      <c r="J43" s="116">
        <f t="shared" si="18"/>
        <v>0</v>
      </c>
      <c r="K43" s="116">
        <f t="shared" si="18"/>
        <v>0</v>
      </c>
      <c r="L43" s="116">
        <f t="shared" si="18"/>
        <v>0</v>
      </c>
      <c r="M43" s="116">
        <f t="shared" si="18"/>
        <v>0</v>
      </c>
      <c r="N43" s="116">
        <f t="shared" si="18"/>
        <v>0</v>
      </c>
      <c r="O43" s="116">
        <f t="shared" si="18"/>
        <v>0</v>
      </c>
      <c r="P43" s="116">
        <f t="shared" si="18"/>
        <v>0</v>
      </c>
      <c r="Q43" s="116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ht="15">
      <c r="A44" s="6">
        <v>2710</v>
      </c>
      <c r="B44" s="99" t="s">
        <v>18</v>
      </c>
      <c r="C44" s="122"/>
      <c r="D44" s="122"/>
      <c r="E44" s="123">
        <f>SUM(C44+D44)</f>
        <v>0</v>
      </c>
      <c r="F44" s="122"/>
      <c r="G44" s="122"/>
      <c r="H44" s="123">
        <f>SUM(F44+G44)</f>
        <v>0</v>
      </c>
      <c r="I44" s="116"/>
      <c r="J44" s="116"/>
      <c r="K44" s="124">
        <f>SUM(I44+J44)</f>
        <v>0</v>
      </c>
      <c r="L44" s="124">
        <f t="shared" si="8"/>
        <v>0</v>
      </c>
      <c r="M44" s="124">
        <f t="shared" si="8"/>
        <v>0</v>
      </c>
      <c r="N44" s="124">
        <f>SUM(L44+M44)</f>
        <v>0</v>
      </c>
      <c r="O44" s="124">
        <f t="shared" si="10"/>
        <v>0</v>
      </c>
      <c r="P44" s="124">
        <f t="shared" si="10"/>
        <v>0</v>
      </c>
      <c r="Q44" s="124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ht="15">
      <c r="A45" s="6">
        <v>2720</v>
      </c>
      <c r="B45" s="99" t="s">
        <v>19</v>
      </c>
      <c r="C45" s="123"/>
      <c r="D45" s="123"/>
      <c r="E45" s="123">
        <f>SUM(C45+D45)</f>
        <v>0</v>
      </c>
      <c r="F45" s="123"/>
      <c r="G45" s="123"/>
      <c r="H45" s="123">
        <f>SUM(F45+G45)</f>
        <v>0</v>
      </c>
      <c r="I45" s="124"/>
      <c r="J45" s="124"/>
      <c r="K45" s="124">
        <f>SUM(I45+J45)</f>
        <v>0</v>
      </c>
      <c r="L45" s="124">
        <f t="shared" si="8"/>
        <v>0</v>
      </c>
      <c r="M45" s="124">
        <f t="shared" si="8"/>
        <v>0</v>
      </c>
      <c r="N45" s="124">
        <f>SUM(L45+M45)</f>
        <v>0</v>
      </c>
      <c r="O45" s="124">
        <f t="shared" si="10"/>
        <v>0</v>
      </c>
      <c r="P45" s="124">
        <f t="shared" si="10"/>
        <v>0</v>
      </c>
      <c r="Q45" s="124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ht="15">
      <c r="A46" s="6">
        <v>2730</v>
      </c>
      <c r="B46" s="99" t="s">
        <v>51</v>
      </c>
      <c r="C46" s="123">
        <v>0</v>
      </c>
      <c r="D46" s="123"/>
      <c r="E46" s="123">
        <f>SUM(C46+D46)</f>
        <v>0</v>
      </c>
      <c r="F46" s="123"/>
      <c r="G46" s="123"/>
      <c r="H46" s="123">
        <f>SUM(F46+G46)</f>
        <v>0</v>
      </c>
      <c r="I46" s="124">
        <v>0</v>
      </c>
      <c r="J46" s="124"/>
      <c r="K46" s="124">
        <f>SUM(I46+J46)</f>
        <v>0</v>
      </c>
      <c r="L46" s="124">
        <f t="shared" si="8"/>
        <v>0</v>
      </c>
      <c r="M46" s="124">
        <f t="shared" si="8"/>
        <v>0</v>
      </c>
      <c r="N46" s="124">
        <f>SUM(L46+M46)</f>
        <v>0</v>
      </c>
      <c r="O46" s="124">
        <f t="shared" si="10"/>
        <v>0</v>
      </c>
      <c r="P46" s="124">
        <f t="shared" si="10"/>
        <v>0</v>
      </c>
      <c r="Q46" s="124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ht="14.25">
      <c r="A47" s="17">
        <v>2800</v>
      </c>
      <c r="B47" s="98" t="s">
        <v>9</v>
      </c>
      <c r="C47" s="122">
        <v>5.561</v>
      </c>
      <c r="D47" s="122"/>
      <c r="E47" s="123">
        <f>SUM(C47+D47)</f>
        <v>5.561</v>
      </c>
      <c r="F47" s="122">
        <v>123.545</v>
      </c>
      <c r="G47" s="122"/>
      <c r="H47" s="123">
        <f>SUM(F47+G47)</f>
        <v>123.545</v>
      </c>
      <c r="I47" s="116">
        <v>15</v>
      </c>
      <c r="J47" s="116"/>
      <c r="K47" s="124">
        <f>SUM(I47+J47)</f>
        <v>15</v>
      </c>
      <c r="L47" s="124">
        <v>16.215</v>
      </c>
      <c r="M47" s="124">
        <f t="shared" si="8"/>
        <v>0</v>
      </c>
      <c r="N47" s="124">
        <f>SUM(L47+M47)</f>
        <v>16.215</v>
      </c>
      <c r="O47" s="116">
        <v>17.107</v>
      </c>
      <c r="P47" s="116">
        <f t="shared" si="10"/>
        <v>0</v>
      </c>
      <c r="Q47" s="124">
        <f>SUM(O47+P47)</f>
        <v>17.107</v>
      </c>
      <c r="R47" s="103">
        <v>4.5</v>
      </c>
      <c r="S47" s="25">
        <f t="shared" si="12"/>
        <v>4.8645</v>
      </c>
      <c r="T47" s="25">
        <f t="shared" si="13"/>
        <v>5.1320475</v>
      </c>
    </row>
    <row r="48" spans="1:20" ht="14.25">
      <c r="A48" s="17">
        <v>2900</v>
      </c>
      <c r="B48" s="98" t="s">
        <v>28</v>
      </c>
      <c r="C48" s="122"/>
      <c r="D48" s="122"/>
      <c r="E48" s="123">
        <f>SUM(C48+D48)</f>
        <v>0</v>
      </c>
      <c r="F48" s="122"/>
      <c r="G48" s="122"/>
      <c r="H48" s="123">
        <f>SUM(F48+G48)</f>
        <v>0</v>
      </c>
      <c r="I48" s="116"/>
      <c r="J48" s="116"/>
      <c r="K48" s="124">
        <f>SUM(I48+J48)</f>
        <v>0</v>
      </c>
      <c r="L48" s="124">
        <f t="shared" si="8"/>
        <v>0</v>
      </c>
      <c r="M48" s="124">
        <f t="shared" si="8"/>
        <v>0</v>
      </c>
      <c r="N48" s="124">
        <f>SUM(L48+M48)</f>
        <v>0</v>
      </c>
      <c r="O48" s="124">
        <f t="shared" si="10"/>
        <v>0</v>
      </c>
      <c r="P48" s="124">
        <f t="shared" si="10"/>
        <v>0</v>
      </c>
      <c r="Q48" s="124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4.25">
      <c r="A49" s="17">
        <v>3000</v>
      </c>
      <c r="B49" s="98" t="s">
        <v>20</v>
      </c>
      <c r="C49" s="122">
        <f aca="true" t="shared" si="19" ref="C49:Q49">SUM(C50+C64)</f>
        <v>0</v>
      </c>
      <c r="D49" s="122">
        <f t="shared" si="19"/>
        <v>0</v>
      </c>
      <c r="E49" s="122">
        <f t="shared" si="19"/>
        <v>0</v>
      </c>
      <c r="F49" s="122">
        <f t="shared" si="19"/>
        <v>0</v>
      </c>
      <c r="G49" s="122">
        <f t="shared" si="19"/>
        <v>0</v>
      </c>
      <c r="H49" s="122">
        <f t="shared" si="19"/>
        <v>0</v>
      </c>
      <c r="I49" s="116">
        <f t="shared" si="19"/>
        <v>0</v>
      </c>
      <c r="J49" s="116">
        <f t="shared" si="19"/>
        <v>0</v>
      </c>
      <c r="K49" s="116">
        <f t="shared" si="19"/>
        <v>0</v>
      </c>
      <c r="L49" s="116">
        <f t="shared" si="19"/>
        <v>0</v>
      </c>
      <c r="M49" s="116">
        <f t="shared" si="19"/>
        <v>0</v>
      </c>
      <c r="N49" s="116">
        <f t="shared" si="19"/>
        <v>0</v>
      </c>
      <c r="O49" s="116">
        <f t="shared" si="19"/>
        <v>0</v>
      </c>
      <c r="P49" s="116">
        <f t="shared" si="19"/>
        <v>0</v>
      </c>
      <c r="Q49" s="116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ht="14.25">
      <c r="A50" s="17">
        <v>3100</v>
      </c>
      <c r="B50" s="98" t="s">
        <v>52</v>
      </c>
      <c r="C50" s="122">
        <f aca="true" t="shared" si="20" ref="C50:Q50">SUM(C51+C52+C55+C58+C62+C63)</f>
        <v>0</v>
      </c>
      <c r="D50" s="122">
        <f t="shared" si="20"/>
        <v>0</v>
      </c>
      <c r="E50" s="122">
        <f t="shared" si="20"/>
        <v>0</v>
      </c>
      <c r="F50" s="122">
        <f t="shared" si="20"/>
        <v>0</v>
      </c>
      <c r="G50" s="122">
        <f t="shared" si="20"/>
        <v>0</v>
      </c>
      <c r="H50" s="122">
        <f t="shared" si="20"/>
        <v>0</v>
      </c>
      <c r="I50" s="116">
        <f t="shared" si="20"/>
        <v>0</v>
      </c>
      <c r="J50" s="116">
        <f t="shared" si="20"/>
        <v>0</v>
      </c>
      <c r="K50" s="116">
        <f t="shared" si="20"/>
        <v>0</v>
      </c>
      <c r="L50" s="116">
        <f t="shared" si="20"/>
        <v>0</v>
      </c>
      <c r="M50" s="116">
        <f t="shared" si="20"/>
        <v>0</v>
      </c>
      <c r="N50" s="116">
        <f t="shared" si="20"/>
        <v>0</v>
      </c>
      <c r="O50" s="116">
        <f t="shared" si="20"/>
        <v>0</v>
      </c>
      <c r="P50" s="116">
        <f t="shared" si="20"/>
        <v>0</v>
      </c>
      <c r="Q50" s="116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0.75" customHeight="1">
      <c r="A51" s="135">
        <v>3110</v>
      </c>
      <c r="B51" s="100" t="s">
        <v>53</v>
      </c>
      <c r="C51" s="123"/>
      <c r="D51" s="123">
        <v>0</v>
      </c>
      <c r="E51" s="123">
        <f>SUM(C51+D51)</f>
        <v>0</v>
      </c>
      <c r="F51" s="123"/>
      <c r="G51" s="123">
        <v>0</v>
      </c>
      <c r="H51" s="123">
        <f>SUM(F51+G51)</f>
        <v>0</v>
      </c>
      <c r="I51" s="124">
        <f>F51*112%</f>
        <v>0</v>
      </c>
      <c r="J51" s="124">
        <v>0</v>
      </c>
      <c r="K51" s="124">
        <f>SUM(I51+J51)</f>
        <v>0</v>
      </c>
      <c r="L51" s="124">
        <f aca="true" t="shared" si="21" ref="L51:M68">I51*108.1%</f>
        <v>0</v>
      </c>
      <c r="M51" s="124">
        <f t="shared" si="21"/>
        <v>0</v>
      </c>
      <c r="N51" s="124">
        <f>SUM(L51+M51)</f>
        <v>0</v>
      </c>
      <c r="O51" s="124">
        <f aca="true" t="shared" si="22" ref="O51:P68">L51*105.5%</f>
        <v>0</v>
      </c>
      <c r="P51" s="124">
        <f t="shared" si="22"/>
        <v>0</v>
      </c>
      <c r="Q51" s="124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" customHeight="1">
      <c r="A52" s="6">
        <v>3120</v>
      </c>
      <c r="B52" s="100" t="s">
        <v>21</v>
      </c>
      <c r="C52" s="123">
        <f aca="true" t="shared" si="25" ref="C52:T52">SUM(C53+C54)</f>
        <v>0</v>
      </c>
      <c r="D52" s="123">
        <f t="shared" si="25"/>
        <v>0</v>
      </c>
      <c r="E52" s="123">
        <f t="shared" si="25"/>
        <v>0</v>
      </c>
      <c r="F52" s="123">
        <f t="shared" si="25"/>
        <v>0</v>
      </c>
      <c r="G52" s="123">
        <f t="shared" si="25"/>
        <v>0</v>
      </c>
      <c r="H52" s="123">
        <f t="shared" si="25"/>
        <v>0</v>
      </c>
      <c r="I52" s="124">
        <f t="shared" si="25"/>
        <v>0</v>
      </c>
      <c r="J52" s="124">
        <f t="shared" si="25"/>
        <v>0</v>
      </c>
      <c r="K52" s="124">
        <f t="shared" si="25"/>
        <v>0</v>
      </c>
      <c r="L52" s="124">
        <f t="shared" si="25"/>
        <v>0</v>
      </c>
      <c r="M52" s="124">
        <f t="shared" si="25"/>
        <v>0</v>
      </c>
      <c r="N52" s="124">
        <f t="shared" si="25"/>
        <v>0</v>
      </c>
      <c r="O52" s="124">
        <f t="shared" si="25"/>
        <v>0</v>
      </c>
      <c r="P52" s="124">
        <f t="shared" si="25"/>
        <v>0</v>
      </c>
      <c r="Q52" s="124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" customHeight="1">
      <c r="A53" s="6">
        <v>3121</v>
      </c>
      <c r="B53" s="100" t="s">
        <v>54</v>
      </c>
      <c r="C53" s="123"/>
      <c r="D53" s="123"/>
      <c r="E53" s="123">
        <f aca="true" t="shared" si="26" ref="E53:E63">SUM(C53+D53)</f>
        <v>0</v>
      </c>
      <c r="F53" s="123"/>
      <c r="G53" s="123"/>
      <c r="H53" s="123">
        <f aca="true" t="shared" si="27" ref="H53:H63">SUM(F53+G53)</f>
        <v>0</v>
      </c>
      <c r="I53" s="124">
        <f>F53*112%</f>
        <v>0</v>
      </c>
      <c r="J53" s="124"/>
      <c r="K53" s="124">
        <f aca="true" t="shared" si="28" ref="K53:K63">SUM(I53+J53)</f>
        <v>0</v>
      </c>
      <c r="L53" s="124">
        <f t="shared" si="21"/>
        <v>0</v>
      </c>
      <c r="M53" s="124">
        <f t="shared" si="21"/>
        <v>0</v>
      </c>
      <c r="N53" s="124">
        <f>SUM(L53+M53)</f>
        <v>0</v>
      </c>
      <c r="O53" s="124">
        <f t="shared" si="22"/>
        <v>0</v>
      </c>
      <c r="P53" s="124">
        <f t="shared" si="22"/>
        <v>0</v>
      </c>
      <c r="Q53" s="124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15" customHeight="1">
      <c r="A54" s="6">
        <v>3122</v>
      </c>
      <c r="B54" s="100" t="s">
        <v>55</v>
      </c>
      <c r="C54" s="123"/>
      <c r="D54" s="123"/>
      <c r="E54" s="123">
        <f t="shared" si="26"/>
        <v>0</v>
      </c>
      <c r="F54" s="123"/>
      <c r="G54" s="123"/>
      <c r="H54" s="123">
        <f t="shared" si="27"/>
        <v>0</v>
      </c>
      <c r="I54" s="124">
        <f>F54*112%</f>
        <v>0</v>
      </c>
      <c r="J54" s="124"/>
      <c r="K54" s="124">
        <f t="shared" si="28"/>
        <v>0</v>
      </c>
      <c r="L54" s="124">
        <f t="shared" si="21"/>
        <v>0</v>
      </c>
      <c r="M54" s="124">
        <f t="shared" si="21"/>
        <v>0</v>
      </c>
      <c r="N54" s="124">
        <f>SUM(L54+M54)</f>
        <v>0</v>
      </c>
      <c r="O54" s="124">
        <f t="shared" si="22"/>
        <v>0</v>
      </c>
      <c r="P54" s="124">
        <f t="shared" si="22"/>
        <v>0</v>
      </c>
      <c r="Q54" s="124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" customHeight="1">
      <c r="A55" s="6">
        <v>3130</v>
      </c>
      <c r="B55" s="100" t="s">
        <v>22</v>
      </c>
      <c r="C55" s="123">
        <f>SUM(C56+C57)</f>
        <v>0</v>
      </c>
      <c r="D55" s="123">
        <f aca="true" t="shared" si="30" ref="D55:T55">SUM(D56+D57)</f>
        <v>0</v>
      </c>
      <c r="E55" s="123">
        <f t="shared" si="30"/>
        <v>0</v>
      </c>
      <c r="F55" s="123">
        <f t="shared" si="30"/>
        <v>0</v>
      </c>
      <c r="G55" s="123">
        <f t="shared" si="30"/>
        <v>0</v>
      </c>
      <c r="H55" s="123">
        <f t="shared" si="30"/>
        <v>0</v>
      </c>
      <c r="I55" s="124">
        <f t="shared" si="30"/>
        <v>0</v>
      </c>
      <c r="J55" s="124">
        <f t="shared" si="30"/>
        <v>0</v>
      </c>
      <c r="K55" s="124">
        <f t="shared" si="30"/>
        <v>0</v>
      </c>
      <c r="L55" s="124">
        <f t="shared" si="30"/>
        <v>0</v>
      </c>
      <c r="M55" s="124">
        <f t="shared" si="30"/>
        <v>0</v>
      </c>
      <c r="N55" s="124">
        <f t="shared" si="30"/>
        <v>0</v>
      </c>
      <c r="O55" s="124">
        <f t="shared" si="30"/>
        <v>0</v>
      </c>
      <c r="P55" s="124">
        <f t="shared" si="30"/>
        <v>0</v>
      </c>
      <c r="Q55" s="124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15" customHeight="1">
      <c r="A56" s="6">
        <v>3131</v>
      </c>
      <c r="B56" s="100" t="s">
        <v>56</v>
      </c>
      <c r="C56" s="123"/>
      <c r="D56" s="123"/>
      <c r="E56" s="123">
        <f t="shared" si="26"/>
        <v>0</v>
      </c>
      <c r="F56" s="123"/>
      <c r="G56" s="123"/>
      <c r="H56" s="123">
        <f t="shared" si="27"/>
        <v>0</v>
      </c>
      <c r="I56" s="124">
        <f>F56*112%</f>
        <v>0</v>
      </c>
      <c r="J56" s="124"/>
      <c r="K56" s="124">
        <f t="shared" si="28"/>
        <v>0</v>
      </c>
      <c r="L56" s="124">
        <f t="shared" si="21"/>
        <v>0</v>
      </c>
      <c r="M56" s="124">
        <f t="shared" si="21"/>
        <v>0</v>
      </c>
      <c r="N56" s="124">
        <f>SUM(L56+M56)</f>
        <v>0</v>
      </c>
      <c r="O56" s="124">
        <f t="shared" si="22"/>
        <v>0</v>
      </c>
      <c r="P56" s="124">
        <f t="shared" si="22"/>
        <v>0</v>
      </c>
      <c r="Q56" s="124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ht="15" customHeight="1">
      <c r="A57" s="6">
        <v>3132</v>
      </c>
      <c r="B57" s="100" t="s">
        <v>23</v>
      </c>
      <c r="C57" s="123"/>
      <c r="D57" s="123">
        <v>0</v>
      </c>
      <c r="E57" s="123">
        <f t="shared" si="26"/>
        <v>0</v>
      </c>
      <c r="F57" s="122"/>
      <c r="G57" s="123">
        <v>0</v>
      </c>
      <c r="H57" s="123">
        <f t="shared" si="27"/>
        <v>0</v>
      </c>
      <c r="I57" s="124">
        <f>F57*112%</f>
        <v>0</v>
      </c>
      <c r="J57" s="124">
        <f>G57*112%</f>
        <v>0</v>
      </c>
      <c r="K57" s="124">
        <f t="shared" si="28"/>
        <v>0</v>
      </c>
      <c r="L57" s="124">
        <f t="shared" si="21"/>
        <v>0</v>
      </c>
      <c r="M57" s="124">
        <f t="shared" si="21"/>
        <v>0</v>
      </c>
      <c r="N57" s="124">
        <f>SUM(L57+M57)</f>
        <v>0</v>
      </c>
      <c r="O57" s="124">
        <f t="shared" si="22"/>
        <v>0</v>
      </c>
      <c r="P57" s="124">
        <f t="shared" si="22"/>
        <v>0</v>
      </c>
      <c r="Q57" s="124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ht="15" customHeight="1">
      <c r="A58" s="6">
        <v>3140</v>
      </c>
      <c r="B58" s="100" t="s">
        <v>24</v>
      </c>
      <c r="C58" s="123">
        <f>SUM(C59+C60+C61)</f>
        <v>0</v>
      </c>
      <c r="D58" s="123">
        <f aca="true" t="shared" si="31" ref="D58:T58">SUM(D59+D60+D61)</f>
        <v>0</v>
      </c>
      <c r="E58" s="123">
        <f t="shared" si="31"/>
        <v>0</v>
      </c>
      <c r="F58" s="123">
        <f t="shared" si="31"/>
        <v>0</v>
      </c>
      <c r="G58" s="123">
        <f t="shared" si="31"/>
        <v>0</v>
      </c>
      <c r="H58" s="123">
        <f t="shared" si="31"/>
        <v>0</v>
      </c>
      <c r="I58" s="124">
        <f t="shared" si="31"/>
        <v>0</v>
      </c>
      <c r="J58" s="124">
        <f t="shared" si="31"/>
        <v>0</v>
      </c>
      <c r="K58" s="124">
        <f t="shared" si="31"/>
        <v>0</v>
      </c>
      <c r="L58" s="124">
        <f t="shared" si="31"/>
        <v>0</v>
      </c>
      <c r="M58" s="124">
        <f t="shared" si="31"/>
        <v>0</v>
      </c>
      <c r="N58" s="124">
        <f t="shared" si="31"/>
        <v>0</v>
      </c>
      <c r="O58" s="124">
        <f t="shared" si="31"/>
        <v>0</v>
      </c>
      <c r="P58" s="124">
        <f t="shared" si="31"/>
        <v>0</v>
      </c>
      <c r="Q58" s="124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ht="15" customHeight="1">
      <c r="A59" s="6">
        <v>3141</v>
      </c>
      <c r="B59" s="100" t="s">
        <v>57</v>
      </c>
      <c r="C59" s="123"/>
      <c r="D59" s="123"/>
      <c r="E59" s="123">
        <f t="shared" si="26"/>
        <v>0</v>
      </c>
      <c r="F59" s="123"/>
      <c r="G59" s="123"/>
      <c r="H59" s="123">
        <f t="shared" si="27"/>
        <v>0</v>
      </c>
      <c r="I59" s="124">
        <f>F59*112%</f>
        <v>0</v>
      </c>
      <c r="J59" s="124"/>
      <c r="K59" s="124">
        <f t="shared" si="28"/>
        <v>0</v>
      </c>
      <c r="L59" s="124">
        <f t="shared" si="21"/>
        <v>0</v>
      </c>
      <c r="M59" s="124">
        <f t="shared" si="21"/>
        <v>0</v>
      </c>
      <c r="N59" s="124">
        <f>SUM(L59+M59)</f>
        <v>0</v>
      </c>
      <c r="O59" s="124">
        <f t="shared" si="22"/>
        <v>0</v>
      </c>
      <c r="P59" s="124">
        <f t="shared" si="22"/>
        <v>0</v>
      </c>
      <c r="Q59" s="124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ht="15" customHeight="1">
      <c r="A60" s="6">
        <v>3142</v>
      </c>
      <c r="B60" s="100" t="s">
        <v>58</v>
      </c>
      <c r="C60" s="123"/>
      <c r="D60" s="123"/>
      <c r="E60" s="123">
        <f t="shared" si="26"/>
        <v>0</v>
      </c>
      <c r="F60" s="123"/>
      <c r="G60" s="123"/>
      <c r="H60" s="123">
        <f t="shared" si="27"/>
        <v>0</v>
      </c>
      <c r="I60" s="124">
        <f>F60*112%</f>
        <v>0</v>
      </c>
      <c r="J60" s="124"/>
      <c r="K60" s="124">
        <f t="shared" si="28"/>
        <v>0</v>
      </c>
      <c r="L60" s="124">
        <f t="shared" si="21"/>
        <v>0</v>
      </c>
      <c r="M60" s="124">
        <f t="shared" si="21"/>
        <v>0</v>
      </c>
      <c r="N60" s="124">
        <f>SUM(L60+M60)</f>
        <v>0</v>
      </c>
      <c r="O60" s="124">
        <f t="shared" si="22"/>
        <v>0</v>
      </c>
      <c r="P60" s="124">
        <f t="shared" si="22"/>
        <v>0</v>
      </c>
      <c r="Q60" s="124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27" customHeight="1">
      <c r="A61" s="135">
        <v>3143</v>
      </c>
      <c r="B61" s="100" t="s">
        <v>59</v>
      </c>
      <c r="C61" s="123"/>
      <c r="D61" s="123"/>
      <c r="E61" s="123">
        <f t="shared" si="26"/>
        <v>0</v>
      </c>
      <c r="F61" s="123"/>
      <c r="G61" s="123"/>
      <c r="H61" s="123">
        <f t="shared" si="27"/>
        <v>0</v>
      </c>
      <c r="I61" s="124">
        <f>F61*112%</f>
        <v>0</v>
      </c>
      <c r="J61" s="124"/>
      <c r="K61" s="124">
        <f t="shared" si="28"/>
        <v>0</v>
      </c>
      <c r="L61" s="124">
        <f t="shared" si="21"/>
        <v>0</v>
      </c>
      <c r="M61" s="124">
        <f t="shared" si="21"/>
        <v>0</v>
      </c>
      <c r="N61" s="124">
        <f>SUM(L61+M61)</f>
        <v>0</v>
      </c>
      <c r="O61" s="124">
        <f t="shared" si="22"/>
        <v>0</v>
      </c>
      <c r="P61" s="124">
        <f t="shared" si="22"/>
        <v>0</v>
      </c>
      <c r="Q61" s="124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ht="15" customHeight="1">
      <c r="A62" s="6">
        <v>3150</v>
      </c>
      <c r="B62" s="100" t="s">
        <v>60</v>
      </c>
      <c r="C62" s="122"/>
      <c r="D62" s="122"/>
      <c r="E62" s="123">
        <f t="shared" si="26"/>
        <v>0</v>
      </c>
      <c r="F62" s="122"/>
      <c r="G62" s="122"/>
      <c r="H62" s="123">
        <f t="shared" si="27"/>
        <v>0</v>
      </c>
      <c r="I62" s="124">
        <f>F62*112%</f>
        <v>0</v>
      </c>
      <c r="J62" s="116"/>
      <c r="K62" s="124">
        <f t="shared" si="28"/>
        <v>0</v>
      </c>
      <c r="L62" s="124">
        <f t="shared" si="21"/>
        <v>0</v>
      </c>
      <c r="M62" s="124">
        <f t="shared" si="21"/>
        <v>0</v>
      </c>
      <c r="N62" s="124">
        <f>SUM(L62+M62)</f>
        <v>0</v>
      </c>
      <c r="O62" s="124">
        <f t="shared" si="22"/>
        <v>0</v>
      </c>
      <c r="P62" s="124">
        <f t="shared" si="22"/>
        <v>0</v>
      </c>
      <c r="Q62" s="124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" customHeight="1">
      <c r="A63" s="6">
        <v>3160</v>
      </c>
      <c r="B63" s="100" t="s">
        <v>61</v>
      </c>
      <c r="C63" s="123"/>
      <c r="D63" s="123"/>
      <c r="E63" s="123">
        <f t="shared" si="26"/>
        <v>0</v>
      </c>
      <c r="F63" s="123"/>
      <c r="G63" s="123"/>
      <c r="H63" s="123">
        <f t="shared" si="27"/>
        <v>0</v>
      </c>
      <c r="I63" s="124">
        <f>F63*112%</f>
        <v>0</v>
      </c>
      <c r="J63" s="124"/>
      <c r="K63" s="124">
        <f t="shared" si="28"/>
        <v>0</v>
      </c>
      <c r="L63" s="124">
        <f t="shared" si="21"/>
        <v>0</v>
      </c>
      <c r="M63" s="124">
        <f t="shared" si="21"/>
        <v>0</v>
      </c>
      <c r="N63" s="124">
        <f>SUM(L63+M63)</f>
        <v>0</v>
      </c>
      <c r="O63" s="124">
        <f t="shared" si="22"/>
        <v>0</v>
      </c>
      <c r="P63" s="124">
        <f t="shared" si="22"/>
        <v>0</v>
      </c>
      <c r="Q63" s="124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21.75" customHeight="1">
      <c r="A64" s="134">
        <v>3200</v>
      </c>
      <c r="B64" s="101" t="s">
        <v>25</v>
      </c>
      <c r="C64" s="122">
        <f aca="true" t="shared" si="32" ref="C64:T64">SUM(C65+C66+C67+C68)</f>
        <v>0</v>
      </c>
      <c r="D64" s="122">
        <f t="shared" si="32"/>
        <v>0</v>
      </c>
      <c r="E64" s="122">
        <f t="shared" si="32"/>
        <v>0</v>
      </c>
      <c r="F64" s="122">
        <f t="shared" si="32"/>
        <v>0</v>
      </c>
      <c r="G64" s="122">
        <f t="shared" si="32"/>
        <v>0</v>
      </c>
      <c r="H64" s="122">
        <f t="shared" si="32"/>
        <v>0</v>
      </c>
      <c r="I64" s="116">
        <f t="shared" si="32"/>
        <v>0</v>
      </c>
      <c r="J64" s="116">
        <f t="shared" si="32"/>
        <v>0</v>
      </c>
      <c r="K64" s="116">
        <f t="shared" si="32"/>
        <v>0</v>
      </c>
      <c r="L64" s="116">
        <f t="shared" si="32"/>
        <v>0</v>
      </c>
      <c r="M64" s="116">
        <f t="shared" si="32"/>
        <v>0</v>
      </c>
      <c r="N64" s="116">
        <f t="shared" si="32"/>
        <v>0</v>
      </c>
      <c r="O64" s="116">
        <f t="shared" si="32"/>
        <v>0</v>
      </c>
      <c r="P64" s="116">
        <f t="shared" si="32"/>
        <v>0</v>
      </c>
      <c r="Q64" s="116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28.5" customHeight="1">
      <c r="A65" s="135">
        <v>3210</v>
      </c>
      <c r="B65" s="100" t="s">
        <v>26</v>
      </c>
      <c r="C65" s="123"/>
      <c r="D65" s="123"/>
      <c r="E65" s="123">
        <f>SUM(C65+D65)</f>
        <v>0</v>
      </c>
      <c r="F65" s="123"/>
      <c r="G65" s="123"/>
      <c r="H65" s="123">
        <f>SUM(F65+G65)</f>
        <v>0</v>
      </c>
      <c r="I65" s="124">
        <f>F65*112%</f>
        <v>0</v>
      </c>
      <c r="J65" s="124"/>
      <c r="K65" s="124">
        <f>SUM(I65+J65)</f>
        <v>0</v>
      </c>
      <c r="L65" s="124">
        <f t="shared" si="21"/>
        <v>0</v>
      </c>
      <c r="M65" s="124">
        <f t="shared" si="21"/>
        <v>0</v>
      </c>
      <c r="N65" s="124">
        <f>SUM(L65+M65)</f>
        <v>0</v>
      </c>
      <c r="O65" s="124">
        <f t="shared" si="22"/>
        <v>0</v>
      </c>
      <c r="P65" s="124">
        <f t="shared" si="22"/>
        <v>0</v>
      </c>
      <c r="Q65" s="124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27.75" customHeight="1">
      <c r="A66" s="135">
        <v>3220</v>
      </c>
      <c r="B66" s="100" t="s">
        <v>62</v>
      </c>
      <c r="C66" s="123"/>
      <c r="D66" s="123"/>
      <c r="E66" s="123">
        <f>SUM(C66+D66)</f>
        <v>0</v>
      </c>
      <c r="F66" s="123"/>
      <c r="G66" s="123"/>
      <c r="H66" s="123">
        <f>SUM(F66+G66)</f>
        <v>0</v>
      </c>
      <c r="I66" s="124">
        <f>F66*112%</f>
        <v>0</v>
      </c>
      <c r="J66" s="124"/>
      <c r="K66" s="124">
        <f>SUM(I66+J66)</f>
        <v>0</v>
      </c>
      <c r="L66" s="124">
        <f t="shared" si="21"/>
        <v>0</v>
      </c>
      <c r="M66" s="124">
        <f t="shared" si="21"/>
        <v>0</v>
      </c>
      <c r="N66" s="124">
        <f>SUM(L66+M66)</f>
        <v>0</v>
      </c>
      <c r="O66" s="124">
        <f t="shared" si="22"/>
        <v>0</v>
      </c>
      <c r="P66" s="124">
        <f t="shared" si="22"/>
        <v>0</v>
      </c>
      <c r="Q66" s="124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27.75" customHeight="1">
      <c r="A67" s="135">
        <v>3230</v>
      </c>
      <c r="B67" s="100" t="s">
        <v>63</v>
      </c>
      <c r="C67" s="123"/>
      <c r="D67" s="123"/>
      <c r="E67" s="123">
        <f>SUM(C67+D67)</f>
        <v>0</v>
      </c>
      <c r="F67" s="123"/>
      <c r="G67" s="123"/>
      <c r="H67" s="123">
        <f>SUM(F67+G67)</f>
        <v>0</v>
      </c>
      <c r="I67" s="124">
        <f>F67*112%</f>
        <v>0</v>
      </c>
      <c r="J67" s="124"/>
      <c r="K67" s="124">
        <f>SUM(I67+J67)</f>
        <v>0</v>
      </c>
      <c r="L67" s="124">
        <f t="shared" si="21"/>
        <v>0</v>
      </c>
      <c r="M67" s="124">
        <f t="shared" si="21"/>
        <v>0</v>
      </c>
      <c r="N67" s="124">
        <f>SUM(L67+M67)</f>
        <v>0</v>
      </c>
      <c r="O67" s="124">
        <f t="shared" si="22"/>
        <v>0</v>
      </c>
      <c r="P67" s="124">
        <f t="shared" si="22"/>
        <v>0</v>
      </c>
      <c r="Q67" s="124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" customHeight="1">
      <c r="A68" s="6">
        <v>3240</v>
      </c>
      <c r="B68" s="100" t="s">
        <v>27</v>
      </c>
      <c r="C68" s="123"/>
      <c r="D68" s="123"/>
      <c r="E68" s="123">
        <f>SUM(C68+D68)</f>
        <v>0</v>
      </c>
      <c r="F68" s="123"/>
      <c r="G68" s="123"/>
      <c r="H68" s="123">
        <f>SUM(F68+G68)</f>
        <v>0</v>
      </c>
      <c r="I68" s="124">
        <f>F68*112%</f>
        <v>0</v>
      </c>
      <c r="J68" s="124"/>
      <c r="K68" s="124">
        <f>SUM(I68+J68)</f>
        <v>0</v>
      </c>
      <c r="L68" s="124">
        <f t="shared" si="21"/>
        <v>0</v>
      </c>
      <c r="M68" s="124">
        <f t="shared" si="21"/>
        <v>0</v>
      </c>
      <c r="N68" s="124">
        <f>SUM(L68+M68)</f>
        <v>0</v>
      </c>
      <c r="O68" s="124">
        <f t="shared" si="22"/>
        <v>0</v>
      </c>
      <c r="P68" s="124">
        <f t="shared" si="22"/>
        <v>0</v>
      </c>
      <c r="Q68" s="124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1:20" ht="26.25" customHeight="1">
      <c r="A69" s="118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26.25" customHeight="1">
      <c r="A70" s="118"/>
      <c r="B70" s="119"/>
      <c r="C70" s="111"/>
      <c r="D70" s="111"/>
      <c r="E70" s="111"/>
      <c r="F70" s="111"/>
      <c r="G70" s="111"/>
      <c r="H70" s="111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26.25" customHeight="1">
      <c r="A71" s="118"/>
      <c r="B71" s="119"/>
      <c r="C71" s="111"/>
      <c r="D71" s="111"/>
      <c r="E71" s="111"/>
      <c r="F71" s="111"/>
      <c r="G71" s="111"/>
      <c r="H71" s="111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17" ht="15.75">
      <c r="A72" s="4"/>
      <c r="B72" s="3"/>
      <c r="C72" s="32"/>
      <c r="D72" s="32"/>
      <c r="E72" s="32"/>
      <c r="F72" s="32"/>
      <c r="G72" s="32"/>
      <c r="H72" s="32"/>
      <c r="I72" s="3"/>
      <c r="J72" s="3"/>
      <c r="K72" s="3"/>
      <c r="L72" s="3"/>
      <c r="M72" s="3"/>
      <c r="N72" s="120"/>
      <c r="O72" s="120"/>
      <c r="P72" s="3"/>
      <c r="Q72" s="3"/>
    </row>
    <row r="73" spans="1:17" ht="15.75">
      <c r="A73" s="4"/>
      <c r="B73" s="32" t="s">
        <v>119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121</v>
      </c>
      <c r="N73" s="32"/>
      <c r="O73" s="3"/>
      <c r="P73" s="3"/>
      <c r="Q73" s="3"/>
    </row>
    <row r="74" spans="1:17" ht="15" customHeight="1">
      <c r="A74" s="4"/>
      <c r="B74" s="92"/>
      <c r="C74" s="32"/>
      <c r="D74" s="32"/>
      <c r="E74" s="32"/>
      <c r="F74" s="32"/>
      <c r="G74" s="32"/>
      <c r="H74" s="32"/>
      <c r="I74" s="32"/>
      <c r="J74" s="32"/>
      <c r="K74" s="93" t="s">
        <v>29</v>
      </c>
      <c r="L74" s="32"/>
      <c r="M74" s="32"/>
      <c r="N74" s="32"/>
      <c r="O74" s="3"/>
      <c r="P74" s="3"/>
      <c r="Q74" s="3"/>
    </row>
    <row r="75" spans="1:17" ht="15.75" hidden="1">
      <c r="A75" s="4"/>
      <c r="B75" s="32" t="s">
        <v>122</v>
      </c>
      <c r="C75" s="32"/>
      <c r="D75" s="32"/>
      <c r="E75" s="32"/>
      <c r="F75" s="32"/>
      <c r="G75" s="32"/>
      <c r="H75" s="32"/>
      <c r="I75" s="32"/>
      <c r="J75" s="32"/>
      <c r="K75" s="32" t="s">
        <v>120</v>
      </c>
      <c r="L75" s="32"/>
      <c r="M75" s="32" t="s">
        <v>123</v>
      </c>
      <c r="N75" s="32"/>
      <c r="O75" s="3"/>
      <c r="P75" s="3"/>
      <c r="Q75" s="3"/>
    </row>
    <row r="76" spans="1:17" ht="15.75">
      <c r="A76" s="4"/>
      <c r="B76" s="32" t="s">
        <v>122</v>
      </c>
      <c r="C76" s="32"/>
      <c r="D76" s="32"/>
      <c r="E76" s="32"/>
      <c r="F76" s="32"/>
      <c r="G76" s="32"/>
      <c r="H76" s="32"/>
      <c r="I76" s="32"/>
      <c r="J76" s="32"/>
      <c r="K76" s="32" t="s">
        <v>120</v>
      </c>
      <c r="L76" s="32"/>
      <c r="M76" s="32" t="s">
        <v>123</v>
      </c>
      <c r="N76" s="32"/>
      <c r="O76" s="3"/>
      <c r="P76" s="3"/>
      <c r="Q76" s="3"/>
    </row>
    <row r="77" spans="1:17" ht="15.75">
      <c r="A77" s="4"/>
      <c r="B77" s="3"/>
      <c r="C77" s="32"/>
      <c r="D77" s="32"/>
      <c r="E77" s="32"/>
      <c r="F77" s="32"/>
      <c r="G77" s="32"/>
      <c r="H77" s="32"/>
      <c r="I77" s="3"/>
      <c r="J77" s="3"/>
      <c r="K77" s="93" t="s">
        <v>29</v>
      </c>
      <c r="L77" s="32"/>
      <c r="M77" s="32"/>
      <c r="N77" s="32"/>
      <c r="O77" s="3"/>
      <c r="P77" s="3"/>
      <c r="Q77" s="3"/>
    </row>
    <row r="78" spans="1:17" ht="15.75">
      <c r="A78" s="4"/>
      <c r="B78" s="3"/>
      <c r="C78" s="32"/>
      <c r="D78" s="32"/>
      <c r="E78" s="32"/>
      <c r="F78" s="32"/>
      <c r="G78" s="32"/>
      <c r="H78" s="32"/>
      <c r="I78" s="3"/>
      <c r="J78" s="3"/>
      <c r="O78" s="3"/>
      <c r="P78" s="3"/>
      <c r="Q78" s="3"/>
    </row>
    <row r="79" spans="1:17" ht="15.75">
      <c r="A79" s="4"/>
      <c r="B79" s="3"/>
      <c r="C79" s="32"/>
      <c r="D79" s="32"/>
      <c r="E79" s="32"/>
      <c r="F79" s="32"/>
      <c r="G79" s="32"/>
      <c r="H79" s="32"/>
      <c r="I79" s="3"/>
      <c r="J79" s="3"/>
      <c r="K79" s="4"/>
      <c r="L79" s="3"/>
      <c r="M79" s="3"/>
      <c r="N79" s="3"/>
      <c r="O79" s="3"/>
      <c r="P79" s="3"/>
      <c r="Q79" s="3"/>
    </row>
    <row r="80" spans="1:17" ht="15.75">
      <c r="A80" s="4"/>
      <c r="B80" s="3"/>
      <c r="C80" s="32"/>
      <c r="D80" s="32"/>
      <c r="E80" s="32"/>
      <c r="F80" s="32"/>
      <c r="G80" s="32"/>
      <c r="H80" s="32"/>
      <c r="I80" s="3"/>
      <c r="J80" s="3"/>
      <c r="K80" s="3"/>
      <c r="L80" s="3"/>
      <c r="M80" s="3"/>
      <c r="N80" s="3"/>
      <c r="O80" s="3"/>
      <c r="P80" s="3"/>
      <c r="Q80" s="3"/>
    </row>
  </sheetData>
  <sheetProtection/>
  <mergeCells count="29">
    <mergeCell ref="P10:P11"/>
    <mergeCell ref="K10:K11"/>
    <mergeCell ref="N10:N11"/>
    <mergeCell ref="R8:R9"/>
    <mergeCell ref="S8:S9"/>
    <mergeCell ref="T8:T9"/>
    <mergeCell ref="R10:R11"/>
    <mergeCell ref="S10:S11"/>
    <mergeCell ref="T10:T11"/>
    <mergeCell ref="M2:Q2"/>
    <mergeCell ref="A8:A11"/>
    <mergeCell ref="B8:B11"/>
    <mergeCell ref="C8:E9"/>
    <mergeCell ref="F8:H9"/>
    <mergeCell ref="I8:K9"/>
    <mergeCell ref="L8:N9"/>
    <mergeCell ref="O8:Q9"/>
    <mergeCell ref="E10:E11"/>
    <mergeCell ref="H10:H11"/>
    <mergeCell ref="C10:C11"/>
    <mergeCell ref="F10:F11"/>
    <mergeCell ref="I10:I11"/>
    <mergeCell ref="L10:L11"/>
    <mergeCell ref="O10:O11"/>
    <mergeCell ref="Q10:Q11"/>
    <mergeCell ref="D10:D11"/>
    <mergeCell ref="G10:G11"/>
    <mergeCell ref="J10:J11"/>
    <mergeCell ref="M10:M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7"/>
  <sheetViews>
    <sheetView zoomScalePageLayoutView="0" workbookViewId="0" topLeftCell="A23">
      <selection activeCell="B8" sqref="B8:B11"/>
    </sheetView>
  </sheetViews>
  <sheetFormatPr defaultColWidth="9.140625" defaultRowHeight="12.75"/>
  <cols>
    <col min="1" max="1" width="8.421875" style="128" customWidth="1"/>
    <col min="2" max="2" width="50.00390625" style="3" customWidth="1"/>
    <col min="3" max="17" width="11.140625" style="3" customWidth="1"/>
    <col min="18" max="20" width="9.140625" style="3" customWidth="1"/>
    <col min="2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2:17" ht="15.75">
      <c r="B7" s="3" t="s">
        <v>125</v>
      </c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20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s="2" customFormat="1" ht="115.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71"/>
      <c r="S11" s="164"/>
      <c r="T11" s="164"/>
    </row>
    <row r="12" spans="1:20" ht="15.75">
      <c r="A12" s="132" t="s">
        <v>76</v>
      </c>
      <c r="B12" s="96" t="s">
        <v>70</v>
      </c>
      <c r="C12" s="122">
        <f aca="true" t="shared" si="0" ref="C12:Q12">SUM(C14+C49)</f>
        <v>62839.9724</v>
      </c>
      <c r="D12" s="122">
        <f t="shared" si="0"/>
        <v>0</v>
      </c>
      <c r="E12" s="122">
        <f t="shared" si="0"/>
        <v>62839.9724</v>
      </c>
      <c r="F12" s="122">
        <f t="shared" si="0"/>
        <v>18157.273</v>
      </c>
      <c r="G12" s="122">
        <f t="shared" si="0"/>
        <v>0</v>
      </c>
      <c r="H12" s="122">
        <f t="shared" si="0"/>
        <v>18157.273</v>
      </c>
      <c r="I12" s="116">
        <f t="shared" si="0"/>
        <v>96321.76000000001</v>
      </c>
      <c r="J12" s="116">
        <f t="shared" si="0"/>
        <v>0</v>
      </c>
      <c r="K12" s="116">
        <f t="shared" si="0"/>
        <v>96321.76000000001</v>
      </c>
      <c r="L12" s="116">
        <f t="shared" si="0"/>
        <v>106021.672</v>
      </c>
      <c r="M12" s="116">
        <f t="shared" si="0"/>
        <v>0</v>
      </c>
      <c r="N12" s="116">
        <f t="shared" si="0"/>
        <v>106021.672</v>
      </c>
      <c r="O12" s="116">
        <f t="shared" si="0"/>
        <v>115412.303</v>
      </c>
      <c r="P12" s="116">
        <f t="shared" si="0"/>
        <v>0</v>
      </c>
      <c r="Q12" s="116">
        <f t="shared" si="0"/>
        <v>115412.303</v>
      </c>
      <c r="R12" s="112">
        <f>SUM(R14+R49)</f>
        <v>613.0999999999999</v>
      </c>
      <c r="S12" s="102">
        <f>SUM(S14+S49)</f>
        <v>662.7610999999999</v>
      </c>
      <c r="T12" s="22">
        <f>SUM(T14+T49)</f>
        <v>699.2129604999999</v>
      </c>
    </row>
    <row r="13" spans="1:20" ht="15.75">
      <c r="A13" s="133"/>
      <c r="B13" s="97" t="s">
        <v>0</v>
      </c>
      <c r="C13" s="109"/>
      <c r="D13" s="125"/>
      <c r="E13" s="125"/>
      <c r="F13" s="109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  <c r="R13" s="24"/>
      <c r="S13" s="103"/>
      <c r="T13" s="25"/>
    </row>
    <row r="14" spans="1:20" s="7" customFormat="1" ht="15.75">
      <c r="A14" s="134">
        <v>2000</v>
      </c>
      <c r="B14" s="98" t="s">
        <v>5</v>
      </c>
      <c r="C14" s="140">
        <f aca="true" t="shared" si="1" ref="C14:Q14">SUM(C15+C20+C36+C39+C43+C47+C48)</f>
        <v>62839.9724</v>
      </c>
      <c r="D14" s="140">
        <f t="shared" si="1"/>
        <v>0</v>
      </c>
      <c r="E14" s="140">
        <f t="shared" si="1"/>
        <v>62839.9724</v>
      </c>
      <c r="F14" s="140">
        <f t="shared" si="1"/>
        <v>18157.273</v>
      </c>
      <c r="G14" s="140">
        <f t="shared" si="1"/>
        <v>0</v>
      </c>
      <c r="H14" s="140">
        <f t="shared" si="1"/>
        <v>18157.273</v>
      </c>
      <c r="I14" s="141">
        <f t="shared" si="1"/>
        <v>96321.76000000001</v>
      </c>
      <c r="J14" s="141">
        <f t="shared" si="1"/>
        <v>0</v>
      </c>
      <c r="K14" s="141">
        <f t="shared" si="1"/>
        <v>96321.76000000001</v>
      </c>
      <c r="L14" s="141">
        <f t="shared" si="1"/>
        <v>106021.672</v>
      </c>
      <c r="M14" s="141">
        <f t="shared" si="1"/>
        <v>0</v>
      </c>
      <c r="N14" s="141">
        <f t="shared" si="1"/>
        <v>106021.672</v>
      </c>
      <c r="O14" s="141">
        <f t="shared" si="1"/>
        <v>115412.303</v>
      </c>
      <c r="P14" s="141">
        <f t="shared" si="1"/>
        <v>0</v>
      </c>
      <c r="Q14" s="141">
        <f t="shared" si="1"/>
        <v>115412.303</v>
      </c>
      <c r="R14" s="23">
        <f>SUM(R15+R20+R36+R39+R43+R47+R48)</f>
        <v>613.0999999999999</v>
      </c>
      <c r="S14" s="104">
        <f>SUM(S15+S20+S36+S39+S43+S47+S48)</f>
        <v>662.7610999999999</v>
      </c>
      <c r="T14" s="26">
        <f>SUM(T15+T20+T36+T39+T43+T47+T48)</f>
        <v>699.2129604999999</v>
      </c>
    </row>
    <row r="15" spans="1:20" s="9" customFormat="1" ht="15.75">
      <c r="A15" s="134">
        <v>2100</v>
      </c>
      <c r="B15" s="98" t="s">
        <v>33</v>
      </c>
      <c r="C15" s="140">
        <f aca="true" t="shared" si="2" ref="C15:Q15">SUM(C16+C19)</f>
        <v>48023.339</v>
      </c>
      <c r="D15" s="140">
        <f t="shared" si="2"/>
        <v>0</v>
      </c>
      <c r="E15" s="140">
        <f t="shared" si="2"/>
        <v>48023.339</v>
      </c>
      <c r="F15" s="140">
        <f t="shared" si="2"/>
        <v>5539.883</v>
      </c>
      <c r="G15" s="140">
        <f t="shared" si="2"/>
        <v>0</v>
      </c>
      <c r="H15" s="140">
        <f t="shared" si="2"/>
        <v>5539.883</v>
      </c>
      <c r="I15" s="141">
        <f t="shared" si="2"/>
        <v>69212.553</v>
      </c>
      <c r="J15" s="141">
        <f t="shared" si="2"/>
        <v>0</v>
      </c>
      <c r="K15" s="141">
        <f t="shared" si="2"/>
        <v>69212.553</v>
      </c>
      <c r="L15" s="141">
        <f t="shared" si="2"/>
        <v>77102.975</v>
      </c>
      <c r="M15" s="141">
        <f t="shared" si="2"/>
        <v>0</v>
      </c>
      <c r="N15" s="141">
        <f t="shared" si="2"/>
        <v>77102.975</v>
      </c>
      <c r="O15" s="141">
        <f t="shared" si="2"/>
        <v>84880.656</v>
      </c>
      <c r="P15" s="141">
        <f t="shared" si="2"/>
        <v>0</v>
      </c>
      <c r="Q15" s="141">
        <f t="shared" si="2"/>
        <v>84880.656</v>
      </c>
      <c r="R15" s="23">
        <f>SUM(R16+R19)</f>
        <v>198.803</v>
      </c>
      <c r="S15" s="104">
        <f>SUM(S16+S19)</f>
        <v>214.90604299999998</v>
      </c>
      <c r="T15" s="26">
        <f>SUM(T16+T19)</f>
        <v>226.72587536499998</v>
      </c>
    </row>
    <row r="16" spans="1:20" s="10" customFormat="1" ht="15.75">
      <c r="A16" s="135">
        <v>2110</v>
      </c>
      <c r="B16" s="99" t="s">
        <v>34</v>
      </c>
      <c r="C16" s="142">
        <f aca="true" t="shared" si="3" ref="C16:Q16">SUM(C17+C18)</f>
        <v>35225.761</v>
      </c>
      <c r="D16" s="142">
        <f t="shared" si="3"/>
        <v>0</v>
      </c>
      <c r="E16" s="142">
        <f t="shared" si="3"/>
        <v>35225.761</v>
      </c>
      <c r="F16" s="142">
        <f>SUM(F17+F18)</f>
        <v>4064.477</v>
      </c>
      <c r="G16" s="142">
        <f t="shared" si="3"/>
        <v>0</v>
      </c>
      <c r="H16" s="142">
        <f t="shared" si="3"/>
        <v>4064.477</v>
      </c>
      <c r="I16" s="143">
        <f t="shared" si="3"/>
        <v>50779.569</v>
      </c>
      <c r="J16" s="143">
        <f t="shared" si="3"/>
        <v>0</v>
      </c>
      <c r="K16" s="143">
        <f t="shared" si="3"/>
        <v>50779.569</v>
      </c>
      <c r="L16" s="143">
        <f t="shared" si="3"/>
        <v>56568.58</v>
      </c>
      <c r="M16" s="143">
        <f t="shared" si="3"/>
        <v>0</v>
      </c>
      <c r="N16" s="143">
        <f t="shared" si="3"/>
        <v>56568.58</v>
      </c>
      <c r="O16" s="143">
        <f t="shared" si="3"/>
        <v>62274.875</v>
      </c>
      <c r="P16" s="143">
        <f t="shared" si="3"/>
        <v>0</v>
      </c>
      <c r="Q16" s="143">
        <f t="shared" si="3"/>
        <v>62274.875</v>
      </c>
      <c r="R16" s="24">
        <f>SUM(R17+R18)</f>
        <v>145.857</v>
      </c>
      <c r="S16" s="103">
        <f>SUM(S17+S18)</f>
        <v>157.671417</v>
      </c>
      <c r="T16" s="25">
        <f>SUM(T17+T18)</f>
        <v>166.34334493499998</v>
      </c>
    </row>
    <row r="17" spans="1:20" ht="15.75">
      <c r="A17" s="135">
        <v>2111</v>
      </c>
      <c r="B17" s="99" t="s">
        <v>6</v>
      </c>
      <c r="C17" s="142">
        <v>35225.761</v>
      </c>
      <c r="D17" s="142">
        <v>0</v>
      </c>
      <c r="E17" s="142">
        <f>SUM(C17+D17)</f>
        <v>35225.761</v>
      </c>
      <c r="F17" s="142">
        <v>4064.477</v>
      </c>
      <c r="G17" s="142"/>
      <c r="H17" s="142">
        <f>SUM(F17+G17)</f>
        <v>4064.477</v>
      </c>
      <c r="I17" s="143">
        <v>50779.569</v>
      </c>
      <c r="J17" s="143"/>
      <c r="K17" s="143">
        <f>SUM(I17+J17)</f>
        <v>50779.569</v>
      </c>
      <c r="L17" s="143">
        <v>56568.58</v>
      </c>
      <c r="M17" s="143">
        <f>J17*108.1%</f>
        <v>0</v>
      </c>
      <c r="N17" s="143">
        <f>SUM(L17+M17)</f>
        <v>56568.58</v>
      </c>
      <c r="O17" s="143">
        <v>62274.875</v>
      </c>
      <c r="P17" s="143">
        <f>M17*105.5%</f>
        <v>0</v>
      </c>
      <c r="Q17" s="143">
        <f>SUM(O17+P17)</f>
        <v>62274.875</v>
      </c>
      <c r="R17" s="24">
        <v>145.857</v>
      </c>
      <c r="S17" s="103">
        <f>R17*108.1%</f>
        <v>157.671417</v>
      </c>
      <c r="T17" s="25">
        <f>S17*105.5%</f>
        <v>166.34334493499998</v>
      </c>
    </row>
    <row r="18" spans="1:20" s="10" customFormat="1" ht="15.75">
      <c r="A18" s="135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  <c r="R18" s="80"/>
      <c r="S18" s="105"/>
      <c r="T18" s="81"/>
    </row>
    <row r="19" spans="1:20" s="10" customFormat="1" ht="15.75">
      <c r="A19" s="135">
        <v>2120</v>
      </c>
      <c r="B19" s="99" t="s">
        <v>36</v>
      </c>
      <c r="C19" s="142">
        <v>12797.578</v>
      </c>
      <c r="D19" s="142">
        <v>0</v>
      </c>
      <c r="E19" s="142">
        <f>SUM(C19+D19)</f>
        <v>12797.578</v>
      </c>
      <c r="F19" s="142">
        <v>1475.406</v>
      </c>
      <c r="G19" s="142"/>
      <c r="H19" s="142">
        <f>SUM(F19+G19)</f>
        <v>1475.406</v>
      </c>
      <c r="I19" s="143">
        <v>18432.984</v>
      </c>
      <c r="J19" s="143"/>
      <c r="K19" s="143">
        <f>SUM(I19+J19)</f>
        <v>18432.984</v>
      </c>
      <c r="L19" s="143">
        <v>20534.395</v>
      </c>
      <c r="M19" s="143">
        <f>J19*108.1%</f>
        <v>0</v>
      </c>
      <c r="N19" s="143">
        <f>SUM(L19+M19)</f>
        <v>20534.395</v>
      </c>
      <c r="O19" s="143">
        <v>22605.781</v>
      </c>
      <c r="P19" s="143">
        <f>M19*105.5%</f>
        <v>0</v>
      </c>
      <c r="Q19" s="143">
        <f>SUM(O19+P19)</f>
        <v>22605.781</v>
      </c>
      <c r="R19" s="24">
        <v>52.946</v>
      </c>
      <c r="S19" s="103">
        <f>R19*108.1%</f>
        <v>57.234626</v>
      </c>
      <c r="T19" s="25">
        <f>S19*105.5%</f>
        <v>60.382530429999996</v>
      </c>
    </row>
    <row r="20" spans="1:20" ht="15.75">
      <c r="A20" s="134">
        <v>2200</v>
      </c>
      <c r="B20" s="98" t="s">
        <v>37</v>
      </c>
      <c r="C20" s="140">
        <f>SUM(C21+C22+C23+C24+C25+C26+C27+C33)</f>
        <v>14811.072400000001</v>
      </c>
      <c r="D20" s="140">
        <f aca="true" t="shared" si="4" ref="D20:Q20">SUM(D21+D22+D23+D24+D25+D26+D27+D33)</f>
        <v>0</v>
      </c>
      <c r="E20" s="140">
        <f t="shared" si="4"/>
        <v>14811.072400000001</v>
      </c>
      <c r="F20" s="140">
        <f t="shared" si="4"/>
        <v>12489.599</v>
      </c>
      <c r="G20" s="140">
        <f t="shared" si="4"/>
        <v>0</v>
      </c>
      <c r="H20" s="140">
        <f t="shared" si="4"/>
        <v>12489.599</v>
      </c>
      <c r="I20" s="141">
        <f t="shared" si="4"/>
        <v>27094.207000000002</v>
      </c>
      <c r="J20" s="141">
        <f t="shared" si="4"/>
        <v>0</v>
      </c>
      <c r="K20" s="141">
        <f t="shared" si="4"/>
        <v>27094.207000000002</v>
      </c>
      <c r="L20" s="141">
        <f t="shared" si="4"/>
        <v>28902.482</v>
      </c>
      <c r="M20" s="141">
        <f t="shared" si="4"/>
        <v>0</v>
      </c>
      <c r="N20" s="141">
        <f t="shared" si="4"/>
        <v>28902.482</v>
      </c>
      <c r="O20" s="141">
        <f t="shared" si="4"/>
        <v>30514.539999999997</v>
      </c>
      <c r="P20" s="141">
        <f t="shared" si="4"/>
        <v>0</v>
      </c>
      <c r="Q20" s="141">
        <f t="shared" si="4"/>
        <v>30514.539999999997</v>
      </c>
      <c r="R20" s="23">
        <f>SUM(R21+R22+R23+R24+R25+R26+R27+R33)</f>
        <v>409.79699999999997</v>
      </c>
      <c r="S20" s="106">
        <f>SUM(S21+S22+S23+S24+S25+S26+S27+S33)</f>
        <v>442.99055699999997</v>
      </c>
      <c r="T20" s="23">
        <f>SUM(T21+T22+T23+T24+T25+T26+T27+T33)</f>
        <v>467.3550376349999</v>
      </c>
    </row>
    <row r="21" spans="1:20" ht="15.75">
      <c r="A21" s="135">
        <v>2210</v>
      </c>
      <c r="B21" s="99" t="s">
        <v>38</v>
      </c>
      <c r="C21" s="142">
        <f>126.664-2.028-30.4146-3.25+0.001</f>
        <v>90.9724</v>
      </c>
      <c r="D21" s="142">
        <v>0</v>
      </c>
      <c r="E21" s="142">
        <f aca="true" t="shared" si="5" ref="E21:E32">SUM(C21+D21)</f>
        <v>90.9724</v>
      </c>
      <c r="F21" s="142">
        <v>118.273</v>
      </c>
      <c r="G21" s="142">
        <v>0</v>
      </c>
      <c r="H21" s="142">
        <f aca="true" t="shared" si="6" ref="H21:H32">SUM(F21+G21)</f>
        <v>118.273</v>
      </c>
      <c r="I21" s="143">
        <v>223.123</v>
      </c>
      <c r="J21" s="143">
        <v>0</v>
      </c>
      <c r="K21" s="143">
        <f aca="true" t="shared" si="7" ref="K21:K32">SUM(I21+J21)</f>
        <v>223.123</v>
      </c>
      <c r="L21" s="143">
        <v>241.196</v>
      </c>
      <c r="M21" s="143">
        <f aca="true" t="shared" si="8" ref="L21:M48">J21*108.1%</f>
        <v>0</v>
      </c>
      <c r="N21" s="143">
        <f aca="true" t="shared" si="9" ref="N21:N26">SUM(L21+M21)</f>
        <v>241.196</v>
      </c>
      <c r="O21" s="143">
        <v>254.462</v>
      </c>
      <c r="P21" s="143">
        <f aca="true" t="shared" si="10" ref="O21:P48">M21*105.5%</f>
        <v>0</v>
      </c>
      <c r="Q21" s="143">
        <f aca="true" t="shared" si="11" ref="Q21:Q32">SUM(O21+P21)</f>
        <v>254.462</v>
      </c>
      <c r="R21" s="24">
        <v>16.02</v>
      </c>
      <c r="S21" s="103">
        <f aca="true" t="shared" si="12" ref="S21:S48">R21*108.1%</f>
        <v>17.317619999999998</v>
      </c>
      <c r="T21" s="25">
        <f aca="true" t="shared" si="13" ref="T21:T48">S21*105.5%</f>
        <v>18.270089099999996</v>
      </c>
    </row>
    <row r="22" spans="1:20" ht="15.75">
      <c r="A22" s="135">
        <v>2220</v>
      </c>
      <c r="B22" s="99" t="s">
        <v>39</v>
      </c>
      <c r="C22" s="142">
        <v>5.902</v>
      </c>
      <c r="D22" s="142">
        <v>0</v>
      </c>
      <c r="E22" s="142">
        <f t="shared" si="5"/>
        <v>5.902</v>
      </c>
      <c r="F22" s="142">
        <v>4.494</v>
      </c>
      <c r="G22" s="142"/>
      <c r="H22" s="142">
        <f t="shared" si="6"/>
        <v>4.494</v>
      </c>
      <c r="I22" s="143">
        <v>5.033</v>
      </c>
      <c r="J22" s="143"/>
      <c r="K22" s="143">
        <f t="shared" si="7"/>
        <v>5.033</v>
      </c>
      <c r="L22" s="143">
        <v>5.441</v>
      </c>
      <c r="M22" s="143">
        <f t="shared" si="8"/>
        <v>0</v>
      </c>
      <c r="N22" s="143">
        <f t="shared" si="9"/>
        <v>5.441</v>
      </c>
      <c r="O22" s="143">
        <v>5.74</v>
      </c>
      <c r="P22" s="143">
        <f t="shared" si="10"/>
        <v>0</v>
      </c>
      <c r="Q22" s="143">
        <f t="shared" si="11"/>
        <v>5.74</v>
      </c>
      <c r="R22" s="24"/>
      <c r="S22" s="103">
        <f t="shared" si="12"/>
        <v>0</v>
      </c>
      <c r="T22" s="25">
        <f t="shared" si="13"/>
        <v>0</v>
      </c>
    </row>
    <row r="23" spans="1:20" ht="15.75">
      <c r="A23" s="135">
        <v>2230</v>
      </c>
      <c r="B23" s="99" t="s">
        <v>7</v>
      </c>
      <c r="C23" s="142">
        <v>4196.144</v>
      </c>
      <c r="D23" s="142">
        <v>0</v>
      </c>
      <c r="E23" s="142">
        <f t="shared" si="5"/>
        <v>4196.144</v>
      </c>
      <c r="F23" s="142">
        <v>6677.894</v>
      </c>
      <c r="G23" s="142">
        <v>0</v>
      </c>
      <c r="H23" s="142">
        <f t="shared" si="6"/>
        <v>6677.894</v>
      </c>
      <c r="I23" s="143">
        <v>8060.151</v>
      </c>
      <c r="J23" s="143">
        <v>0</v>
      </c>
      <c r="K23" s="143">
        <f t="shared" si="7"/>
        <v>8060.151</v>
      </c>
      <c r="L23" s="143">
        <v>8713.024</v>
      </c>
      <c r="M23" s="143">
        <f t="shared" si="8"/>
        <v>0</v>
      </c>
      <c r="N23" s="143">
        <f t="shared" si="9"/>
        <v>8713.024</v>
      </c>
      <c r="O23" s="143">
        <v>9192.24</v>
      </c>
      <c r="P23" s="143">
        <f t="shared" si="10"/>
        <v>0</v>
      </c>
      <c r="Q23" s="143">
        <f t="shared" si="11"/>
        <v>9192.24</v>
      </c>
      <c r="R23" s="24">
        <v>382.777</v>
      </c>
      <c r="S23" s="103">
        <f t="shared" si="12"/>
        <v>413.78193699999997</v>
      </c>
      <c r="T23" s="25">
        <f t="shared" si="13"/>
        <v>436.53994353499996</v>
      </c>
    </row>
    <row r="24" spans="1:20" ht="15.75">
      <c r="A24" s="135">
        <v>2240</v>
      </c>
      <c r="B24" s="99" t="s">
        <v>8</v>
      </c>
      <c r="C24" s="142">
        <v>522.319</v>
      </c>
      <c r="D24" s="142">
        <v>0</v>
      </c>
      <c r="E24" s="142">
        <f t="shared" si="5"/>
        <v>522.319</v>
      </c>
      <c r="F24" s="142">
        <v>1005.798</v>
      </c>
      <c r="G24" s="142">
        <v>0</v>
      </c>
      <c r="H24" s="142">
        <f t="shared" si="6"/>
        <v>1005.798</v>
      </c>
      <c r="I24" s="143">
        <v>1141.462</v>
      </c>
      <c r="J24" s="143"/>
      <c r="K24" s="143">
        <f t="shared" si="7"/>
        <v>1141.462</v>
      </c>
      <c r="L24" s="143">
        <v>1233.921</v>
      </c>
      <c r="M24" s="143">
        <f t="shared" si="8"/>
        <v>0</v>
      </c>
      <c r="N24" s="143">
        <f t="shared" si="9"/>
        <v>1233.921</v>
      </c>
      <c r="O24" s="143">
        <v>1301.787</v>
      </c>
      <c r="P24" s="143">
        <f t="shared" si="10"/>
        <v>0</v>
      </c>
      <c r="Q24" s="143">
        <f t="shared" si="11"/>
        <v>1301.787</v>
      </c>
      <c r="R24" s="24">
        <v>2.5</v>
      </c>
      <c r="S24" s="103">
        <f t="shared" si="12"/>
        <v>2.7024999999999997</v>
      </c>
      <c r="T24" s="25">
        <f t="shared" si="13"/>
        <v>2.8511374999999997</v>
      </c>
    </row>
    <row r="25" spans="1:20" s="10" customFormat="1" ht="15.75">
      <c r="A25" s="135">
        <v>2250</v>
      </c>
      <c r="B25" s="99" t="s">
        <v>10</v>
      </c>
      <c r="C25" s="142"/>
      <c r="D25" s="142">
        <v>0</v>
      </c>
      <c r="E25" s="142">
        <f t="shared" si="5"/>
        <v>0</v>
      </c>
      <c r="F25" s="142"/>
      <c r="G25" s="142"/>
      <c r="H25" s="142">
        <f t="shared" si="6"/>
        <v>0</v>
      </c>
      <c r="I25" s="143"/>
      <c r="J25" s="143"/>
      <c r="K25" s="143">
        <f t="shared" si="7"/>
        <v>0</v>
      </c>
      <c r="L25" s="143">
        <f t="shared" si="8"/>
        <v>0</v>
      </c>
      <c r="M25" s="143">
        <f t="shared" si="8"/>
        <v>0</v>
      </c>
      <c r="N25" s="143">
        <f t="shared" si="9"/>
        <v>0</v>
      </c>
      <c r="O25" s="143">
        <f t="shared" si="10"/>
        <v>0</v>
      </c>
      <c r="P25" s="143">
        <f t="shared" si="10"/>
        <v>0</v>
      </c>
      <c r="Q25" s="143">
        <f t="shared" si="11"/>
        <v>0</v>
      </c>
      <c r="R25" s="80">
        <v>7.5</v>
      </c>
      <c r="S25" s="103">
        <f t="shared" si="12"/>
        <v>8.1075</v>
      </c>
      <c r="T25" s="25">
        <f t="shared" si="13"/>
        <v>8.5534125</v>
      </c>
    </row>
    <row r="26" spans="1:20" s="10" customFormat="1" ht="15.75">
      <c r="A26" s="135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  <c r="R26" s="80"/>
      <c r="S26" s="103">
        <f t="shared" si="12"/>
        <v>0</v>
      </c>
      <c r="T26" s="25">
        <f t="shared" si="13"/>
        <v>0</v>
      </c>
    </row>
    <row r="27" spans="1:20" ht="15.75">
      <c r="A27" s="135">
        <v>2270</v>
      </c>
      <c r="B27" s="99" t="s">
        <v>11</v>
      </c>
      <c r="C27" s="142">
        <f>SUM(C28+C29+C30+C31+C32)</f>
        <v>9995.735</v>
      </c>
      <c r="D27" s="142">
        <f>SUM(D28+D29+D30+D31+D32)</f>
        <v>0</v>
      </c>
      <c r="E27" s="142">
        <f>SUM(E28+E29+E30+E31+E32)</f>
        <v>9995.735</v>
      </c>
      <c r="F27" s="142">
        <f aca="true" t="shared" si="14" ref="F27:T27">SUM(F28+F29+F30+F31+F32)</f>
        <v>4683.14</v>
      </c>
      <c r="G27" s="142">
        <f t="shared" si="14"/>
        <v>0</v>
      </c>
      <c r="H27" s="142">
        <f t="shared" si="14"/>
        <v>4683.14</v>
      </c>
      <c r="I27" s="143">
        <f t="shared" si="14"/>
        <v>17641.938000000002</v>
      </c>
      <c r="J27" s="143">
        <f t="shared" si="14"/>
        <v>0</v>
      </c>
      <c r="K27" s="143">
        <f t="shared" si="14"/>
        <v>17641.938000000002</v>
      </c>
      <c r="L27" s="143">
        <f t="shared" si="14"/>
        <v>18684.576999999997</v>
      </c>
      <c r="M27" s="143">
        <f t="shared" si="14"/>
        <v>0</v>
      </c>
      <c r="N27" s="143">
        <f t="shared" si="14"/>
        <v>18684.576999999997</v>
      </c>
      <c r="O27" s="143">
        <f t="shared" si="14"/>
        <v>19734.649999999998</v>
      </c>
      <c r="P27" s="143">
        <f t="shared" si="14"/>
        <v>0</v>
      </c>
      <c r="Q27" s="143">
        <f t="shared" si="14"/>
        <v>19734.649999999998</v>
      </c>
      <c r="R27" s="24">
        <f t="shared" si="14"/>
        <v>1</v>
      </c>
      <c r="S27" s="107">
        <f t="shared" si="14"/>
        <v>1.081</v>
      </c>
      <c r="T27" s="24">
        <f t="shared" si="14"/>
        <v>1.140455</v>
      </c>
    </row>
    <row r="28" spans="1:20" ht="15.75">
      <c r="A28" s="135">
        <v>2271</v>
      </c>
      <c r="B28" s="99" t="s">
        <v>12</v>
      </c>
      <c r="C28" s="142">
        <v>6547.334</v>
      </c>
      <c r="D28" s="142"/>
      <c r="E28" s="142">
        <f t="shared" si="5"/>
        <v>6547.334</v>
      </c>
      <c r="F28" s="142">
        <v>703.346</v>
      </c>
      <c r="G28" s="142"/>
      <c r="H28" s="142">
        <f t="shared" si="6"/>
        <v>703.346</v>
      </c>
      <c r="I28" s="143">
        <v>11932.352</v>
      </c>
      <c r="J28" s="143"/>
      <c r="K28" s="143">
        <f t="shared" si="7"/>
        <v>11932.352</v>
      </c>
      <c r="L28" s="143">
        <v>12637.555</v>
      </c>
      <c r="M28" s="143">
        <f t="shared" si="8"/>
        <v>0</v>
      </c>
      <c r="N28" s="143">
        <f>SUM(L28+M28)</f>
        <v>12637.555</v>
      </c>
      <c r="O28" s="143">
        <v>13347.786</v>
      </c>
      <c r="P28" s="143">
        <f t="shared" si="10"/>
        <v>0</v>
      </c>
      <c r="Q28" s="143">
        <f t="shared" si="11"/>
        <v>13347.786</v>
      </c>
      <c r="R28" s="24"/>
      <c r="S28" s="103">
        <f t="shared" si="12"/>
        <v>0</v>
      </c>
      <c r="T28" s="25">
        <f t="shared" si="13"/>
        <v>0</v>
      </c>
    </row>
    <row r="29" spans="1:20" ht="15.75">
      <c r="A29" s="135">
        <v>2272</v>
      </c>
      <c r="B29" s="99" t="s">
        <v>41</v>
      </c>
      <c r="C29" s="142">
        <v>265.001</v>
      </c>
      <c r="D29" s="142"/>
      <c r="E29" s="142">
        <f t="shared" si="5"/>
        <v>265.001</v>
      </c>
      <c r="F29" s="142">
        <v>382.662</v>
      </c>
      <c r="G29" s="142"/>
      <c r="H29" s="142">
        <f t="shared" si="6"/>
        <v>382.662</v>
      </c>
      <c r="I29" s="143">
        <v>327.154</v>
      </c>
      <c r="J29" s="143"/>
      <c r="K29" s="143">
        <f t="shared" si="7"/>
        <v>327.154</v>
      </c>
      <c r="L29" s="143">
        <v>346.488</v>
      </c>
      <c r="M29" s="143">
        <f t="shared" si="8"/>
        <v>0</v>
      </c>
      <c r="N29" s="143">
        <f>SUM(L29+M29)</f>
        <v>346.488</v>
      </c>
      <c r="O29" s="143">
        <v>365.961</v>
      </c>
      <c r="P29" s="143">
        <f t="shared" si="10"/>
        <v>0</v>
      </c>
      <c r="Q29" s="143">
        <f t="shared" si="11"/>
        <v>365.961</v>
      </c>
      <c r="R29" s="24">
        <v>0.5</v>
      </c>
      <c r="S29" s="103">
        <f t="shared" si="12"/>
        <v>0.5405</v>
      </c>
      <c r="T29" s="25">
        <f t="shared" si="13"/>
        <v>0.5702275</v>
      </c>
    </row>
    <row r="30" spans="1:20" ht="15.75">
      <c r="A30" s="135">
        <v>2273</v>
      </c>
      <c r="B30" s="99" t="s">
        <v>13</v>
      </c>
      <c r="C30" s="142">
        <v>1753.027</v>
      </c>
      <c r="D30" s="142">
        <v>0</v>
      </c>
      <c r="E30" s="142">
        <f t="shared" si="5"/>
        <v>1753.027</v>
      </c>
      <c r="F30" s="142">
        <v>2533.762</v>
      </c>
      <c r="G30" s="142"/>
      <c r="H30" s="142">
        <f t="shared" si="6"/>
        <v>2533.762</v>
      </c>
      <c r="I30" s="143">
        <v>2555.916</v>
      </c>
      <c r="J30" s="143"/>
      <c r="K30" s="143">
        <f t="shared" si="7"/>
        <v>2555.916</v>
      </c>
      <c r="L30" s="143">
        <v>2706.971</v>
      </c>
      <c r="M30" s="143">
        <f t="shared" si="8"/>
        <v>0</v>
      </c>
      <c r="N30" s="143">
        <f>SUM(L30+M30)</f>
        <v>2706.971</v>
      </c>
      <c r="O30" s="143">
        <v>2859.102</v>
      </c>
      <c r="P30" s="143">
        <f t="shared" si="10"/>
        <v>0</v>
      </c>
      <c r="Q30" s="143">
        <f t="shared" si="11"/>
        <v>2859.102</v>
      </c>
      <c r="R30" s="24">
        <v>0.5</v>
      </c>
      <c r="S30" s="103">
        <f t="shared" si="12"/>
        <v>0.5405</v>
      </c>
      <c r="T30" s="25">
        <f t="shared" si="13"/>
        <v>0.5702275</v>
      </c>
    </row>
    <row r="31" spans="1:20" ht="15.75">
      <c r="A31" s="135">
        <v>2274</v>
      </c>
      <c r="B31" s="99" t="s">
        <v>14</v>
      </c>
      <c r="C31" s="142">
        <v>1430.373</v>
      </c>
      <c r="D31" s="142"/>
      <c r="E31" s="142">
        <f t="shared" si="5"/>
        <v>1430.373</v>
      </c>
      <c r="F31" s="142">
        <v>1063.37</v>
      </c>
      <c r="G31" s="142"/>
      <c r="H31" s="142">
        <f t="shared" si="6"/>
        <v>1063.37</v>
      </c>
      <c r="I31" s="143">
        <v>2826.516</v>
      </c>
      <c r="J31" s="143"/>
      <c r="K31" s="143">
        <f t="shared" si="7"/>
        <v>2826.516</v>
      </c>
      <c r="L31" s="143">
        <v>2993.563</v>
      </c>
      <c r="M31" s="143">
        <f t="shared" si="8"/>
        <v>0</v>
      </c>
      <c r="N31" s="143">
        <f>SUM(L31+M31)</f>
        <v>2993.563</v>
      </c>
      <c r="O31" s="143">
        <v>3161.801</v>
      </c>
      <c r="P31" s="143">
        <f t="shared" si="10"/>
        <v>0</v>
      </c>
      <c r="Q31" s="143">
        <f t="shared" si="11"/>
        <v>3161.801</v>
      </c>
      <c r="R31" s="24"/>
      <c r="S31" s="103">
        <f t="shared" si="12"/>
        <v>0</v>
      </c>
      <c r="T31" s="25">
        <f t="shared" si="13"/>
        <v>0</v>
      </c>
    </row>
    <row r="32" spans="1:20" ht="15.75">
      <c r="A32" s="135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>I32*1.0591</f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 t="shared" si="10"/>
        <v>0</v>
      </c>
      <c r="Q32" s="143">
        <f t="shared" si="11"/>
        <v>0</v>
      </c>
      <c r="R32" s="24"/>
      <c r="S32" s="103">
        <f t="shared" si="12"/>
        <v>0</v>
      </c>
      <c r="T32" s="25">
        <f t="shared" si="13"/>
        <v>0</v>
      </c>
    </row>
    <row r="33" spans="1:20" s="10" customFormat="1" ht="30">
      <c r="A33" s="135">
        <v>2280</v>
      </c>
      <c r="B33" s="100" t="s">
        <v>16</v>
      </c>
      <c r="C33" s="142">
        <f aca="true" t="shared" si="15" ref="C33:T33">SUM(C34+C35)</f>
        <v>0</v>
      </c>
      <c r="D33" s="142">
        <f t="shared" si="15"/>
        <v>0</v>
      </c>
      <c r="E33" s="142">
        <f t="shared" si="15"/>
        <v>0</v>
      </c>
      <c r="F33" s="142">
        <f t="shared" si="15"/>
        <v>0</v>
      </c>
      <c r="G33" s="142">
        <f t="shared" si="15"/>
        <v>0</v>
      </c>
      <c r="H33" s="142">
        <f t="shared" si="15"/>
        <v>0</v>
      </c>
      <c r="I33" s="143">
        <f t="shared" si="15"/>
        <v>22.5</v>
      </c>
      <c r="J33" s="143">
        <f t="shared" si="15"/>
        <v>0</v>
      </c>
      <c r="K33" s="143">
        <f t="shared" si="15"/>
        <v>22.5</v>
      </c>
      <c r="L33" s="143">
        <f t="shared" si="15"/>
        <v>24.323</v>
      </c>
      <c r="M33" s="143">
        <f t="shared" si="15"/>
        <v>0</v>
      </c>
      <c r="N33" s="143">
        <f t="shared" si="15"/>
        <v>24.323</v>
      </c>
      <c r="O33" s="143">
        <f t="shared" si="15"/>
        <v>25.661</v>
      </c>
      <c r="P33" s="143">
        <f t="shared" si="15"/>
        <v>0</v>
      </c>
      <c r="Q33" s="143">
        <f t="shared" si="15"/>
        <v>25.661</v>
      </c>
      <c r="R33" s="24">
        <f t="shared" si="15"/>
        <v>0</v>
      </c>
      <c r="S33" s="107">
        <f t="shared" si="15"/>
        <v>0</v>
      </c>
      <c r="T33" s="24">
        <f t="shared" si="15"/>
        <v>0</v>
      </c>
    </row>
    <row r="34" spans="1:20" s="10" customFormat="1" ht="30">
      <c r="A34" s="135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  <c r="R34" s="80"/>
      <c r="S34" s="103">
        <f t="shared" si="12"/>
        <v>0</v>
      </c>
      <c r="T34" s="25">
        <f t="shared" si="13"/>
        <v>0</v>
      </c>
    </row>
    <row r="35" spans="1:20" s="10" customFormat="1" ht="30">
      <c r="A35" s="135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v>22.5</v>
      </c>
      <c r="J35" s="143"/>
      <c r="K35" s="143">
        <f>SUM(I35+J35)</f>
        <v>22.5</v>
      </c>
      <c r="L35" s="143">
        <v>24.323</v>
      </c>
      <c r="M35" s="143">
        <f t="shared" si="8"/>
        <v>0</v>
      </c>
      <c r="N35" s="143">
        <f>SUM(L35+M35)</f>
        <v>24.323</v>
      </c>
      <c r="O35" s="143">
        <v>25.661</v>
      </c>
      <c r="P35" s="143">
        <f t="shared" si="10"/>
        <v>0</v>
      </c>
      <c r="Q35" s="143">
        <f>SUM(O35+P35)</f>
        <v>25.661</v>
      </c>
      <c r="R35" s="80"/>
      <c r="S35" s="103">
        <f t="shared" si="12"/>
        <v>0</v>
      </c>
      <c r="T35" s="25">
        <f t="shared" si="13"/>
        <v>0</v>
      </c>
    </row>
    <row r="36" spans="1:20" s="9" customFormat="1" ht="15.75">
      <c r="A36" s="134">
        <v>2400</v>
      </c>
      <c r="B36" s="98" t="s">
        <v>43</v>
      </c>
      <c r="C36" s="140">
        <f aca="true" t="shared" si="16" ref="C36:T36">SUM(C37+C38)</f>
        <v>0</v>
      </c>
      <c r="D36" s="140">
        <f t="shared" si="16"/>
        <v>0</v>
      </c>
      <c r="E36" s="140">
        <f t="shared" si="16"/>
        <v>0</v>
      </c>
      <c r="F36" s="140">
        <f t="shared" si="16"/>
        <v>0</v>
      </c>
      <c r="G36" s="140">
        <f t="shared" si="16"/>
        <v>0</v>
      </c>
      <c r="H36" s="140">
        <f t="shared" si="16"/>
        <v>0</v>
      </c>
      <c r="I36" s="141">
        <f t="shared" si="16"/>
        <v>0</v>
      </c>
      <c r="J36" s="141">
        <f t="shared" si="16"/>
        <v>0</v>
      </c>
      <c r="K36" s="141">
        <f t="shared" si="16"/>
        <v>0</v>
      </c>
      <c r="L36" s="141">
        <f t="shared" si="16"/>
        <v>0</v>
      </c>
      <c r="M36" s="141">
        <f t="shared" si="16"/>
        <v>0</v>
      </c>
      <c r="N36" s="141">
        <f t="shared" si="16"/>
        <v>0</v>
      </c>
      <c r="O36" s="141">
        <f t="shared" si="16"/>
        <v>0</v>
      </c>
      <c r="P36" s="141">
        <f t="shared" si="16"/>
        <v>0</v>
      </c>
      <c r="Q36" s="141">
        <f t="shared" si="16"/>
        <v>0</v>
      </c>
      <c r="R36" s="23">
        <f t="shared" si="16"/>
        <v>0</v>
      </c>
      <c r="S36" s="106">
        <f t="shared" si="16"/>
        <v>0</v>
      </c>
      <c r="T36" s="23">
        <f t="shared" si="16"/>
        <v>0</v>
      </c>
    </row>
    <row r="37" spans="1:20" s="10" customFormat="1" ht="15.75">
      <c r="A37" s="135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  <c r="R37" s="80"/>
      <c r="S37" s="103">
        <f t="shared" si="12"/>
        <v>0</v>
      </c>
      <c r="T37" s="25">
        <f t="shared" si="13"/>
        <v>0</v>
      </c>
    </row>
    <row r="38" spans="1:20" s="10" customFormat="1" ht="15.75">
      <c r="A38" s="135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  <c r="R38" s="80"/>
      <c r="S38" s="103">
        <f t="shared" si="12"/>
        <v>0</v>
      </c>
      <c r="T38" s="25">
        <f t="shared" si="13"/>
        <v>0</v>
      </c>
    </row>
    <row r="39" spans="1:20" s="10" customFormat="1" ht="15.75">
      <c r="A39" s="134">
        <v>2600</v>
      </c>
      <c r="B39" s="98" t="s">
        <v>46</v>
      </c>
      <c r="C39" s="140">
        <f aca="true" t="shared" si="17" ref="C39:T39">SUM(C40+C41+C42)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0</v>
      </c>
      <c r="N39" s="141">
        <f t="shared" si="17"/>
        <v>0</v>
      </c>
      <c r="O39" s="141">
        <f t="shared" si="17"/>
        <v>0</v>
      </c>
      <c r="P39" s="141">
        <f t="shared" si="17"/>
        <v>0</v>
      </c>
      <c r="Q39" s="141">
        <f t="shared" si="17"/>
        <v>0</v>
      </c>
      <c r="R39" s="23">
        <f t="shared" si="17"/>
        <v>0</v>
      </c>
      <c r="S39" s="106">
        <f t="shared" si="17"/>
        <v>0</v>
      </c>
      <c r="T39" s="23">
        <f t="shared" si="17"/>
        <v>0</v>
      </c>
    </row>
    <row r="40" spans="1:20" ht="30">
      <c r="A40" s="135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  <c r="R40" s="24"/>
      <c r="S40" s="103">
        <f t="shared" si="12"/>
        <v>0</v>
      </c>
      <c r="T40" s="25">
        <f t="shared" si="13"/>
        <v>0</v>
      </c>
    </row>
    <row r="41" spans="1:20" ht="30">
      <c r="A41" s="135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  <c r="R41" s="24"/>
      <c r="S41" s="103">
        <f t="shared" si="12"/>
        <v>0</v>
      </c>
      <c r="T41" s="25">
        <f t="shared" si="13"/>
        <v>0</v>
      </c>
    </row>
    <row r="42" spans="1:20" ht="30">
      <c r="A42" s="135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  <c r="R42" s="24"/>
      <c r="S42" s="103">
        <f t="shared" si="12"/>
        <v>0</v>
      </c>
      <c r="T42" s="25">
        <f t="shared" si="13"/>
        <v>0</v>
      </c>
    </row>
    <row r="43" spans="1:20" s="7" customFormat="1" ht="15.75">
      <c r="A43" s="134">
        <v>2700</v>
      </c>
      <c r="B43" s="98" t="s">
        <v>50</v>
      </c>
      <c r="C43" s="140">
        <f aca="true" t="shared" si="18" ref="C43:T43">SUM(C44+C45+C46)</f>
        <v>0</v>
      </c>
      <c r="D43" s="140">
        <f t="shared" si="18"/>
        <v>0</v>
      </c>
      <c r="E43" s="140">
        <f t="shared" si="18"/>
        <v>0</v>
      </c>
      <c r="F43" s="140">
        <f t="shared" si="18"/>
        <v>0</v>
      </c>
      <c r="G43" s="140">
        <f t="shared" si="18"/>
        <v>0</v>
      </c>
      <c r="H43" s="140">
        <f t="shared" si="18"/>
        <v>0</v>
      </c>
      <c r="I43" s="141">
        <f>F43*112%</f>
        <v>0</v>
      </c>
      <c r="J43" s="141">
        <f t="shared" si="18"/>
        <v>0</v>
      </c>
      <c r="K43" s="141">
        <f t="shared" si="18"/>
        <v>0</v>
      </c>
      <c r="L43" s="141">
        <f t="shared" si="18"/>
        <v>0</v>
      </c>
      <c r="M43" s="141">
        <f t="shared" si="18"/>
        <v>0</v>
      </c>
      <c r="N43" s="141">
        <f t="shared" si="18"/>
        <v>0</v>
      </c>
      <c r="O43" s="141">
        <f t="shared" si="18"/>
        <v>0</v>
      </c>
      <c r="P43" s="141">
        <f t="shared" si="18"/>
        <v>0</v>
      </c>
      <c r="Q43" s="141">
        <f t="shared" si="18"/>
        <v>0</v>
      </c>
      <c r="R43" s="23">
        <f t="shared" si="18"/>
        <v>0</v>
      </c>
      <c r="S43" s="106">
        <f t="shared" si="18"/>
        <v>0</v>
      </c>
      <c r="T43" s="23">
        <f t="shared" si="18"/>
        <v>0</v>
      </c>
    </row>
    <row r="44" spans="1:20" s="9" customFormat="1" ht="15.75">
      <c r="A44" s="135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  <c r="R44" s="117"/>
      <c r="S44" s="103">
        <f t="shared" si="12"/>
        <v>0</v>
      </c>
      <c r="T44" s="25">
        <f t="shared" si="13"/>
        <v>0</v>
      </c>
    </row>
    <row r="45" spans="1:20" s="10" customFormat="1" ht="15.75">
      <c r="A45" s="135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  <c r="R45" s="80"/>
      <c r="S45" s="103">
        <f t="shared" si="12"/>
        <v>0</v>
      </c>
      <c r="T45" s="25">
        <f t="shared" si="13"/>
        <v>0</v>
      </c>
    </row>
    <row r="46" spans="1:20" s="10" customFormat="1" ht="15.75">
      <c r="A46" s="135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  <c r="R46" s="80"/>
      <c r="S46" s="103">
        <f t="shared" si="12"/>
        <v>0</v>
      </c>
      <c r="T46" s="25">
        <f t="shared" si="13"/>
        <v>0</v>
      </c>
    </row>
    <row r="47" spans="1:20" s="10" customFormat="1" ht="15.75">
      <c r="A47" s="134">
        <v>2800</v>
      </c>
      <c r="B47" s="98" t="s">
        <v>9</v>
      </c>
      <c r="C47" s="140">
        <v>5.561</v>
      </c>
      <c r="D47" s="140">
        <v>0</v>
      </c>
      <c r="E47" s="140">
        <f>SUM(C47+D47)</f>
        <v>5.561</v>
      </c>
      <c r="F47" s="140">
        <v>127.791</v>
      </c>
      <c r="G47" s="140"/>
      <c r="H47" s="140">
        <f>SUM(F47+G47)</f>
        <v>127.791</v>
      </c>
      <c r="I47" s="141">
        <v>15</v>
      </c>
      <c r="J47" s="141"/>
      <c r="K47" s="141">
        <f>SUM(I47+J47)</f>
        <v>15</v>
      </c>
      <c r="L47" s="141">
        <v>16.215</v>
      </c>
      <c r="M47" s="141">
        <f t="shared" si="8"/>
        <v>0</v>
      </c>
      <c r="N47" s="141">
        <f>SUM(L47+M47)</f>
        <v>16.215</v>
      </c>
      <c r="O47" s="141">
        <v>17.107</v>
      </c>
      <c r="P47" s="141">
        <f t="shared" si="10"/>
        <v>0</v>
      </c>
      <c r="Q47" s="141">
        <f>SUM(O47+P47)</f>
        <v>17.107</v>
      </c>
      <c r="R47" s="80">
        <v>4.5</v>
      </c>
      <c r="S47" s="103">
        <f t="shared" si="12"/>
        <v>4.8645</v>
      </c>
      <c r="T47" s="25">
        <f t="shared" si="13"/>
        <v>5.1320475</v>
      </c>
    </row>
    <row r="48" spans="1:20" s="10" customFormat="1" ht="15.75">
      <c r="A48" s="134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  <c r="R48" s="80"/>
      <c r="S48" s="103">
        <f t="shared" si="12"/>
        <v>0</v>
      </c>
      <c r="T48" s="25">
        <f t="shared" si="13"/>
        <v>0</v>
      </c>
    </row>
    <row r="49" spans="1:20" ht="15.75">
      <c r="A49" s="134">
        <v>3000</v>
      </c>
      <c r="B49" s="98" t="s">
        <v>20</v>
      </c>
      <c r="C49" s="140">
        <f aca="true" t="shared" si="19" ref="C49:Q49">SUM(C50+C64)</f>
        <v>0</v>
      </c>
      <c r="D49" s="140">
        <f t="shared" si="19"/>
        <v>0</v>
      </c>
      <c r="E49" s="140">
        <f t="shared" si="19"/>
        <v>0</v>
      </c>
      <c r="F49" s="140">
        <f t="shared" si="19"/>
        <v>0</v>
      </c>
      <c r="G49" s="140">
        <f t="shared" si="19"/>
        <v>0</v>
      </c>
      <c r="H49" s="140">
        <f t="shared" si="19"/>
        <v>0</v>
      </c>
      <c r="I49" s="141">
        <f t="shared" si="19"/>
        <v>0</v>
      </c>
      <c r="J49" s="141">
        <f t="shared" si="19"/>
        <v>0</v>
      </c>
      <c r="K49" s="141">
        <f t="shared" si="19"/>
        <v>0</v>
      </c>
      <c r="L49" s="141">
        <f t="shared" si="19"/>
        <v>0</v>
      </c>
      <c r="M49" s="141">
        <f t="shared" si="19"/>
        <v>0</v>
      </c>
      <c r="N49" s="141">
        <f t="shared" si="19"/>
        <v>0</v>
      </c>
      <c r="O49" s="141">
        <f t="shared" si="19"/>
        <v>0</v>
      </c>
      <c r="P49" s="141">
        <f t="shared" si="19"/>
        <v>0</v>
      </c>
      <c r="Q49" s="141">
        <f t="shared" si="19"/>
        <v>0</v>
      </c>
      <c r="R49" s="23">
        <f>SUM(R50+R64)</f>
        <v>0</v>
      </c>
      <c r="S49" s="104">
        <f>SUM(S50+S64)</f>
        <v>0</v>
      </c>
      <c r="T49" s="26">
        <f>SUM(T50+T64)</f>
        <v>0</v>
      </c>
    </row>
    <row r="50" spans="1:20" s="10" customFormat="1" ht="15.75">
      <c r="A50" s="134">
        <v>3100</v>
      </c>
      <c r="B50" s="98" t="s">
        <v>52</v>
      </c>
      <c r="C50" s="140">
        <f aca="true" t="shared" si="20" ref="C50:Q50">SUM(C51+C52+C55+C58+C62+C63)</f>
        <v>0</v>
      </c>
      <c r="D50" s="140">
        <f t="shared" si="20"/>
        <v>0</v>
      </c>
      <c r="E50" s="140">
        <f t="shared" si="20"/>
        <v>0</v>
      </c>
      <c r="F50" s="140">
        <f t="shared" si="20"/>
        <v>0</v>
      </c>
      <c r="G50" s="140">
        <f t="shared" si="20"/>
        <v>0</v>
      </c>
      <c r="H50" s="140">
        <f t="shared" si="20"/>
        <v>0</v>
      </c>
      <c r="I50" s="141">
        <f t="shared" si="20"/>
        <v>0</v>
      </c>
      <c r="J50" s="141">
        <f t="shared" si="20"/>
        <v>0</v>
      </c>
      <c r="K50" s="141">
        <f t="shared" si="20"/>
        <v>0</v>
      </c>
      <c r="L50" s="141">
        <f t="shared" si="20"/>
        <v>0</v>
      </c>
      <c r="M50" s="141">
        <f t="shared" si="20"/>
        <v>0</v>
      </c>
      <c r="N50" s="141">
        <f t="shared" si="20"/>
        <v>0</v>
      </c>
      <c r="O50" s="141">
        <f t="shared" si="20"/>
        <v>0</v>
      </c>
      <c r="P50" s="141">
        <f t="shared" si="20"/>
        <v>0</v>
      </c>
      <c r="Q50" s="141">
        <f t="shared" si="20"/>
        <v>0</v>
      </c>
      <c r="R50" s="23">
        <f>SUM(R51+R52+R55+R58+R62+R63)</f>
        <v>0</v>
      </c>
      <c r="S50" s="104">
        <f>SUM(S51+S52+S55+S58+S62+S63)</f>
        <v>0</v>
      </c>
      <c r="T50" s="26">
        <f>SUM(T51+T52+T55+T58+T62+T63)</f>
        <v>0</v>
      </c>
    </row>
    <row r="51" spans="1:20" ht="30">
      <c r="A51" s="135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21" ref="L51:M68">I51*108.1%</f>
        <v>0</v>
      </c>
      <c r="M51" s="143">
        <f t="shared" si="21"/>
        <v>0</v>
      </c>
      <c r="N51" s="143">
        <f>SUM(L51+M51)</f>
        <v>0</v>
      </c>
      <c r="O51" s="143">
        <f aca="true" t="shared" si="22" ref="O51:P68">L51*105.5%</f>
        <v>0</v>
      </c>
      <c r="P51" s="143">
        <f t="shared" si="22"/>
        <v>0</v>
      </c>
      <c r="Q51" s="143">
        <f>SUM(O51+P51)</f>
        <v>0</v>
      </c>
      <c r="R51" s="24"/>
      <c r="S51" s="103">
        <f aca="true" t="shared" si="23" ref="S51:S68">R51*108.1%</f>
        <v>0</v>
      </c>
      <c r="T51" s="25">
        <f aca="true" t="shared" si="24" ref="T51:T68">S51*105.5%</f>
        <v>0</v>
      </c>
    </row>
    <row r="52" spans="1:20" ht="15.75">
      <c r="A52" s="135">
        <v>3120</v>
      </c>
      <c r="B52" s="100" t="s">
        <v>21</v>
      </c>
      <c r="C52" s="142">
        <f aca="true" t="shared" si="25" ref="C52:T52">SUM(C53+C54)</f>
        <v>0</v>
      </c>
      <c r="D52" s="142">
        <f t="shared" si="25"/>
        <v>0</v>
      </c>
      <c r="E52" s="142">
        <f t="shared" si="25"/>
        <v>0</v>
      </c>
      <c r="F52" s="142">
        <f t="shared" si="25"/>
        <v>0</v>
      </c>
      <c r="G52" s="142">
        <f t="shared" si="25"/>
        <v>0</v>
      </c>
      <c r="H52" s="142">
        <f t="shared" si="25"/>
        <v>0</v>
      </c>
      <c r="I52" s="143">
        <f t="shared" si="25"/>
        <v>0</v>
      </c>
      <c r="J52" s="143">
        <f t="shared" si="25"/>
        <v>0</v>
      </c>
      <c r="K52" s="143">
        <f t="shared" si="25"/>
        <v>0</v>
      </c>
      <c r="L52" s="143">
        <f t="shared" si="25"/>
        <v>0</v>
      </c>
      <c r="M52" s="143">
        <f t="shared" si="25"/>
        <v>0</v>
      </c>
      <c r="N52" s="143">
        <f t="shared" si="25"/>
        <v>0</v>
      </c>
      <c r="O52" s="143">
        <f t="shared" si="25"/>
        <v>0</v>
      </c>
      <c r="P52" s="143">
        <f t="shared" si="25"/>
        <v>0</v>
      </c>
      <c r="Q52" s="143">
        <f t="shared" si="25"/>
        <v>0</v>
      </c>
      <c r="R52" s="24">
        <f t="shared" si="25"/>
        <v>0</v>
      </c>
      <c r="S52" s="107">
        <f t="shared" si="25"/>
        <v>0</v>
      </c>
      <c r="T52" s="24">
        <f t="shared" si="25"/>
        <v>0</v>
      </c>
    </row>
    <row r="53" spans="1:20" ht="15.75">
      <c r="A53" s="135">
        <v>3121</v>
      </c>
      <c r="B53" s="100" t="s">
        <v>54</v>
      </c>
      <c r="C53" s="142"/>
      <c r="D53" s="142"/>
      <c r="E53" s="142">
        <f aca="true" t="shared" si="26" ref="E53:E63">SUM(C53+D53)</f>
        <v>0</v>
      </c>
      <c r="F53" s="142"/>
      <c r="G53" s="142"/>
      <c r="H53" s="142">
        <f aca="true" t="shared" si="27" ref="H53:H63">SUM(F53+G53)</f>
        <v>0</v>
      </c>
      <c r="I53" s="143">
        <f>F53*112%</f>
        <v>0</v>
      </c>
      <c r="J53" s="143"/>
      <c r="K53" s="143">
        <f aca="true" t="shared" si="28" ref="K53:K63">SUM(I53+J53)</f>
        <v>0</v>
      </c>
      <c r="L53" s="143">
        <f t="shared" si="21"/>
        <v>0</v>
      </c>
      <c r="M53" s="143">
        <f t="shared" si="21"/>
        <v>0</v>
      </c>
      <c r="N53" s="143">
        <f>SUM(L53+M53)</f>
        <v>0</v>
      </c>
      <c r="O53" s="143">
        <f t="shared" si="22"/>
        <v>0</v>
      </c>
      <c r="P53" s="143">
        <f t="shared" si="22"/>
        <v>0</v>
      </c>
      <c r="Q53" s="143">
        <f aca="true" t="shared" si="29" ref="Q53:Q63">SUM(O53+P53)</f>
        <v>0</v>
      </c>
      <c r="R53" s="24"/>
      <c r="S53" s="103">
        <f t="shared" si="23"/>
        <v>0</v>
      </c>
      <c r="T53" s="25">
        <f t="shared" si="24"/>
        <v>0</v>
      </c>
    </row>
    <row r="54" spans="1:20" ht="15.75">
      <c r="A54" s="135">
        <v>3122</v>
      </c>
      <c r="B54" s="100" t="s">
        <v>55</v>
      </c>
      <c r="C54" s="142"/>
      <c r="D54" s="142"/>
      <c r="E54" s="142">
        <f t="shared" si="26"/>
        <v>0</v>
      </c>
      <c r="F54" s="142"/>
      <c r="G54" s="142"/>
      <c r="H54" s="142">
        <f t="shared" si="27"/>
        <v>0</v>
      </c>
      <c r="I54" s="143">
        <f>F54*112%</f>
        <v>0</v>
      </c>
      <c r="J54" s="143"/>
      <c r="K54" s="143">
        <f t="shared" si="28"/>
        <v>0</v>
      </c>
      <c r="L54" s="143">
        <f t="shared" si="21"/>
        <v>0</v>
      </c>
      <c r="M54" s="143">
        <f t="shared" si="21"/>
        <v>0</v>
      </c>
      <c r="N54" s="143">
        <f>SUM(L54+M54)</f>
        <v>0</v>
      </c>
      <c r="O54" s="143">
        <f t="shared" si="22"/>
        <v>0</v>
      </c>
      <c r="P54" s="143">
        <f t="shared" si="22"/>
        <v>0</v>
      </c>
      <c r="Q54" s="143">
        <f t="shared" si="29"/>
        <v>0</v>
      </c>
      <c r="R54" s="24"/>
      <c r="S54" s="103">
        <f t="shared" si="23"/>
        <v>0</v>
      </c>
      <c r="T54" s="25">
        <f t="shared" si="24"/>
        <v>0</v>
      </c>
    </row>
    <row r="55" spans="1:20" ht="15.75">
      <c r="A55" s="135">
        <v>3130</v>
      </c>
      <c r="B55" s="100" t="s">
        <v>22</v>
      </c>
      <c r="C55" s="142">
        <f>SUM(C56+C57)</f>
        <v>0</v>
      </c>
      <c r="D55" s="142">
        <f aca="true" t="shared" si="30" ref="D55:T55">SUM(D56+D57)</f>
        <v>0</v>
      </c>
      <c r="E55" s="142">
        <f t="shared" si="30"/>
        <v>0</v>
      </c>
      <c r="F55" s="142">
        <f t="shared" si="30"/>
        <v>0</v>
      </c>
      <c r="G55" s="142">
        <f t="shared" si="30"/>
        <v>0</v>
      </c>
      <c r="H55" s="142">
        <f t="shared" si="30"/>
        <v>0</v>
      </c>
      <c r="I55" s="143">
        <f t="shared" si="30"/>
        <v>0</v>
      </c>
      <c r="J55" s="143">
        <f t="shared" si="30"/>
        <v>0</v>
      </c>
      <c r="K55" s="143">
        <f t="shared" si="30"/>
        <v>0</v>
      </c>
      <c r="L55" s="143">
        <f t="shared" si="30"/>
        <v>0</v>
      </c>
      <c r="M55" s="143">
        <f t="shared" si="30"/>
        <v>0</v>
      </c>
      <c r="N55" s="143">
        <f t="shared" si="30"/>
        <v>0</v>
      </c>
      <c r="O55" s="143">
        <f t="shared" si="30"/>
        <v>0</v>
      </c>
      <c r="P55" s="143">
        <f t="shared" si="30"/>
        <v>0</v>
      </c>
      <c r="Q55" s="143">
        <f t="shared" si="30"/>
        <v>0</v>
      </c>
      <c r="R55" s="24">
        <f t="shared" si="30"/>
        <v>0</v>
      </c>
      <c r="S55" s="107">
        <f t="shared" si="30"/>
        <v>0</v>
      </c>
      <c r="T55" s="24">
        <f t="shared" si="30"/>
        <v>0</v>
      </c>
    </row>
    <row r="56" spans="1:20" ht="15.75">
      <c r="A56" s="135">
        <v>3131</v>
      </c>
      <c r="B56" s="100" t="s">
        <v>56</v>
      </c>
      <c r="C56" s="142"/>
      <c r="D56" s="142"/>
      <c r="E56" s="142">
        <f t="shared" si="26"/>
        <v>0</v>
      </c>
      <c r="F56" s="142"/>
      <c r="G56" s="142"/>
      <c r="H56" s="142">
        <f t="shared" si="27"/>
        <v>0</v>
      </c>
      <c r="I56" s="143">
        <f>F56*112%</f>
        <v>0</v>
      </c>
      <c r="J56" s="143"/>
      <c r="K56" s="143">
        <f t="shared" si="28"/>
        <v>0</v>
      </c>
      <c r="L56" s="143">
        <f t="shared" si="21"/>
        <v>0</v>
      </c>
      <c r="M56" s="143">
        <f t="shared" si="21"/>
        <v>0</v>
      </c>
      <c r="N56" s="143">
        <f>SUM(L56+M56)</f>
        <v>0</v>
      </c>
      <c r="O56" s="143">
        <f t="shared" si="22"/>
        <v>0</v>
      </c>
      <c r="P56" s="143">
        <f t="shared" si="22"/>
        <v>0</v>
      </c>
      <c r="Q56" s="143">
        <f t="shared" si="29"/>
        <v>0</v>
      </c>
      <c r="R56" s="24"/>
      <c r="S56" s="103">
        <f t="shared" si="23"/>
        <v>0</v>
      </c>
      <c r="T56" s="25">
        <f t="shared" si="24"/>
        <v>0</v>
      </c>
    </row>
    <row r="57" spans="1:20" s="9" customFormat="1" ht="15.75">
      <c r="A57" s="135">
        <v>3132</v>
      </c>
      <c r="B57" s="100" t="s">
        <v>23</v>
      </c>
      <c r="C57" s="142"/>
      <c r="D57" s="142">
        <v>0</v>
      </c>
      <c r="E57" s="142">
        <f t="shared" si="26"/>
        <v>0</v>
      </c>
      <c r="F57" s="140"/>
      <c r="G57" s="142">
        <v>0</v>
      </c>
      <c r="H57" s="142">
        <f t="shared" si="27"/>
        <v>0</v>
      </c>
      <c r="I57" s="143">
        <f>F57*112%</f>
        <v>0</v>
      </c>
      <c r="J57" s="143">
        <f>G57*112%</f>
        <v>0</v>
      </c>
      <c r="K57" s="143">
        <f t="shared" si="28"/>
        <v>0</v>
      </c>
      <c r="L57" s="143">
        <f t="shared" si="21"/>
        <v>0</v>
      </c>
      <c r="M57" s="143">
        <f t="shared" si="21"/>
        <v>0</v>
      </c>
      <c r="N57" s="143">
        <f>SUM(L57+M57)</f>
        <v>0</v>
      </c>
      <c r="O57" s="143">
        <f t="shared" si="22"/>
        <v>0</v>
      </c>
      <c r="P57" s="143">
        <f t="shared" si="22"/>
        <v>0</v>
      </c>
      <c r="Q57" s="143">
        <f t="shared" si="29"/>
        <v>0</v>
      </c>
      <c r="R57" s="117"/>
      <c r="S57" s="103">
        <f t="shared" si="23"/>
        <v>0</v>
      </c>
      <c r="T57" s="25">
        <f t="shared" si="24"/>
        <v>0</v>
      </c>
    </row>
    <row r="58" spans="1:20" s="9" customFormat="1" ht="15.75">
      <c r="A58" s="135">
        <v>3140</v>
      </c>
      <c r="B58" s="100" t="s">
        <v>24</v>
      </c>
      <c r="C58" s="142">
        <f>SUM(C59+C60+C61)</f>
        <v>0</v>
      </c>
      <c r="D58" s="142">
        <f aca="true" t="shared" si="31" ref="D58:T58">SUM(D59+D60+D61)</f>
        <v>0</v>
      </c>
      <c r="E58" s="142">
        <f t="shared" si="31"/>
        <v>0</v>
      </c>
      <c r="F58" s="142">
        <f t="shared" si="31"/>
        <v>0</v>
      </c>
      <c r="G58" s="142">
        <f t="shared" si="31"/>
        <v>0</v>
      </c>
      <c r="H58" s="142">
        <f t="shared" si="31"/>
        <v>0</v>
      </c>
      <c r="I58" s="143">
        <f t="shared" si="31"/>
        <v>0</v>
      </c>
      <c r="J58" s="143">
        <f t="shared" si="31"/>
        <v>0</v>
      </c>
      <c r="K58" s="143">
        <f t="shared" si="31"/>
        <v>0</v>
      </c>
      <c r="L58" s="143">
        <f t="shared" si="31"/>
        <v>0</v>
      </c>
      <c r="M58" s="143">
        <f t="shared" si="31"/>
        <v>0</v>
      </c>
      <c r="N58" s="143">
        <f t="shared" si="31"/>
        <v>0</v>
      </c>
      <c r="O58" s="143">
        <f t="shared" si="31"/>
        <v>0</v>
      </c>
      <c r="P58" s="143">
        <f t="shared" si="31"/>
        <v>0</v>
      </c>
      <c r="Q58" s="143">
        <f t="shared" si="31"/>
        <v>0</v>
      </c>
      <c r="R58" s="24">
        <f t="shared" si="31"/>
        <v>0</v>
      </c>
      <c r="S58" s="107">
        <f t="shared" si="31"/>
        <v>0</v>
      </c>
      <c r="T58" s="24">
        <f t="shared" si="31"/>
        <v>0</v>
      </c>
    </row>
    <row r="59" spans="1:20" s="9" customFormat="1" ht="15.75">
      <c r="A59" s="135">
        <v>3141</v>
      </c>
      <c r="B59" s="100" t="s">
        <v>57</v>
      </c>
      <c r="C59" s="142"/>
      <c r="D59" s="142"/>
      <c r="E59" s="142">
        <f t="shared" si="26"/>
        <v>0</v>
      </c>
      <c r="F59" s="142"/>
      <c r="G59" s="142"/>
      <c r="H59" s="142">
        <f t="shared" si="27"/>
        <v>0</v>
      </c>
      <c r="I59" s="143">
        <f>F59*112%</f>
        <v>0</v>
      </c>
      <c r="J59" s="143"/>
      <c r="K59" s="143">
        <f t="shared" si="28"/>
        <v>0</v>
      </c>
      <c r="L59" s="143">
        <f t="shared" si="21"/>
        <v>0</v>
      </c>
      <c r="M59" s="143">
        <f t="shared" si="21"/>
        <v>0</v>
      </c>
      <c r="N59" s="143">
        <f>SUM(L59+M59)</f>
        <v>0</v>
      </c>
      <c r="O59" s="143">
        <f t="shared" si="22"/>
        <v>0</v>
      </c>
      <c r="P59" s="143">
        <f t="shared" si="22"/>
        <v>0</v>
      </c>
      <c r="Q59" s="143">
        <f t="shared" si="29"/>
        <v>0</v>
      </c>
      <c r="R59" s="117"/>
      <c r="S59" s="103">
        <f t="shared" si="23"/>
        <v>0</v>
      </c>
      <c r="T59" s="25">
        <f t="shared" si="24"/>
        <v>0</v>
      </c>
    </row>
    <row r="60" spans="1:20" s="9" customFormat="1" ht="15.75">
      <c r="A60" s="135">
        <v>3142</v>
      </c>
      <c r="B60" s="100" t="s">
        <v>58</v>
      </c>
      <c r="C60" s="142"/>
      <c r="D60" s="142"/>
      <c r="E60" s="142">
        <f t="shared" si="26"/>
        <v>0</v>
      </c>
      <c r="F60" s="142"/>
      <c r="G60" s="142"/>
      <c r="H60" s="142">
        <f t="shared" si="27"/>
        <v>0</v>
      </c>
      <c r="I60" s="143">
        <f>F60*112%</f>
        <v>0</v>
      </c>
      <c r="J60" s="143"/>
      <c r="K60" s="143">
        <f t="shared" si="28"/>
        <v>0</v>
      </c>
      <c r="L60" s="143">
        <f t="shared" si="21"/>
        <v>0</v>
      </c>
      <c r="M60" s="143">
        <f t="shared" si="21"/>
        <v>0</v>
      </c>
      <c r="N60" s="143">
        <f>SUM(L60+M60)</f>
        <v>0</v>
      </c>
      <c r="O60" s="143">
        <f t="shared" si="22"/>
        <v>0</v>
      </c>
      <c r="P60" s="143">
        <f t="shared" si="22"/>
        <v>0</v>
      </c>
      <c r="Q60" s="143">
        <f t="shared" si="29"/>
        <v>0</v>
      </c>
      <c r="R60" s="117"/>
      <c r="S60" s="103">
        <f t="shared" si="23"/>
        <v>0</v>
      </c>
      <c r="T60" s="25">
        <f t="shared" si="24"/>
        <v>0</v>
      </c>
    </row>
    <row r="61" spans="1:20" ht="15.75">
      <c r="A61" s="135">
        <v>3143</v>
      </c>
      <c r="B61" s="100" t="s">
        <v>59</v>
      </c>
      <c r="C61" s="142"/>
      <c r="D61" s="142"/>
      <c r="E61" s="142">
        <f t="shared" si="26"/>
        <v>0</v>
      </c>
      <c r="F61" s="142"/>
      <c r="G61" s="142"/>
      <c r="H61" s="142">
        <f t="shared" si="27"/>
        <v>0</v>
      </c>
      <c r="I61" s="143">
        <f>F61*112%</f>
        <v>0</v>
      </c>
      <c r="J61" s="143"/>
      <c r="K61" s="143">
        <f t="shared" si="28"/>
        <v>0</v>
      </c>
      <c r="L61" s="143">
        <f t="shared" si="21"/>
        <v>0</v>
      </c>
      <c r="M61" s="143">
        <f t="shared" si="21"/>
        <v>0</v>
      </c>
      <c r="N61" s="143">
        <f>SUM(L61+M61)</f>
        <v>0</v>
      </c>
      <c r="O61" s="143">
        <f t="shared" si="22"/>
        <v>0</v>
      </c>
      <c r="P61" s="143">
        <f t="shared" si="22"/>
        <v>0</v>
      </c>
      <c r="Q61" s="143">
        <f t="shared" si="29"/>
        <v>0</v>
      </c>
      <c r="R61" s="24"/>
      <c r="S61" s="103">
        <f t="shared" si="23"/>
        <v>0</v>
      </c>
      <c r="T61" s="25">
        <f t="shared" si="24"/>
        <v>0</v>
      </c>
    </row>
    <row r="62" spans="1:20" s="7" customFormat="1" ht="15.75">
      <c r="A62" s="135">
        <v>3150</v>
      </c>
      <c r="B62" s="100" t="s">
        <v>60</v>
      </c>
      <c r="C62" s="140"/>
      <c r="D62" s="140"/>
      <c r="E62" s="142">
        <f t="shared" si="26"/>
        <v>0</v>
      </c>
      <c r="F62" s="140"/>
      <c r="G62" s="140"/>
      <c r="H62" s="142">
        <f t="shared" si="27"/>
        <v>0</v>
      </c>
      <c r="I62" s="143">
        <f>F62*112%</f>
        <v>0</v>
      </c>
      <c r="J62" s="141"/>
      <c r="K62" s="143">
        <f t="shared" si="28"/>
        <v>0</v>
      </c>
      <c r="L62" s="143">
        <f t="shared" si="21"/>
        <v>0</v>
      </c>
      <c r="M62" s="143">
        <f t="shared" si="21"/>
        <v>0</v>
      </c>
      <c r="N62" s="143">
        <f>SUM(L62+M62)</f>
        <v>0</v>
      </c>
      <c r="O62" s="143">
        <f t="shared" si="22"/>
        <v>0</v>
      </c>
      <c r="P62" s="143">
        <f t="shared" si="22"/>
        <v>0</v>
      </c>
      <c r="Q62" s="143">
        <f t="shared" si="29"/>
        <v>0</v>
      </c>
      <c r="R62" s="23"/>
      <c r="S62" s="103">
        <f t="shared" si="23"/>
        <v>0</v>
      </c>
      <c r="T62" s="25">
        <f t="shared" si="24"/>
        <v>0</v>
      </c>
    </row>
    <row r="63" spans="1:20" ht="15.75">
      <c r="A63" s="135">
        <v>3160</v>
      </c>
      <c r="B63" s="100" t="s">
        <v>61</v>
      </c>
      <c r="C63" s="142"/>
      <c r="D63" s="142"/>
      <c r="E63" s="142">
        <f t="shared" si="26"/>
        <v>0</v>
      </c>
      <c r="F63" s="142"/>
      <c r="G63" s="142"/>
      <c r="H63" s="142">
        <f t="shared" si="27"/>
        <v>0</v>
      </c>
      <c r="I63" s="143">
        <f>F63*112%</f>
        <v>0</v>
      </c>
      <c r="J63" s="143"/>
      <c r="K63" s="143">
        <f t="shared" si="28"/>
        <v>0</v>
      </c>
      <c r="L63" s="143">
        <f t="shared" si="21"/>
        <v>0</v>
      </c>
      <c r="M63" s="143">
        <f t="shared" si="21"/>
        <v>0</v>
      </c>
      <c r="N63" s="143">
        <f>SUM(L63+M63)</f>
        <v>0</v>
      </c>
      <c r="O63" s="143">
        <f t="shared" si="22"/>
        <v>0</v>
      </c>
      <c r="P63" s="143">
        <f t="shared" si="22"/>
        <v>0</v>
      </c>
      <c r="Q63" s="143">
        <f t="shared" si="29"/>
        <v>0</v>
      </c>
      <c r="R63" s="24"/>
      <c r="S63" s="103">
        <f t="shared" si="23"/>
        <v>0</v>
      </c>
      <c r="T63" s="25">
        <f t="shared" si="24"/>
        <v>0</v>
      </c>
    </row>
    <row r="64" spans="1:20" ht="15.75">
      <c r="A64" s="134">
        <v>3200</v>
      </c>
      <c r="B64" s="101" t="s">
        <v>25</v>
      </c>
      <c r="C64" s="140">
        <f aca="true" t="shared" si="32" ref="C64:T64">SUM(C65+C66+C67+C68)</f>
        <v>0</v>
      </c>
      <c r="D64" s="140">
        <f t="shared" si="32"/>
        <v>0</v>
      </c>
      <c r="E64" s="140">
        <f t="shared" si="32"/>
        <v>0</v>
      </c>
      <c r="F64" s="140">
        <f t="shared" si="32"/>
        <v>0</v>
      </c>
      <c r="G64" s="140">
        <f t="shared" si="32"/>
        <v>0</v>
      </c>
      <c r="H64" s="140">
        <f t="shared" si="32"/>
        <v>0</v>
      </c>
      <c r="I64" s="141">
        <f t="shared" si="32"/>
        <v>0</v>
      </c>
      <c r="J64" s="141">
        <f t="shared" si="32"/>
        <v>0</v>
      </c>
      <c r="K64" s="141">
        <f t="shared" si="32"/>
        <v>0</v>
      </c>
      <c r="L64" s="141">
        <f t="shared" si="32"/>
        <v>0</v>
      </c>
      <c r="M64" s="141">
        <f t="shared" si="32"/>
        <v>0</v>
      </c>
      <c r="N64" s="141">
        <f t="shared" si="32"/>
        <v>0</v>
      </c>
      <c r="O64" s="141">
        <f t="shared" si="32"/>
        <v>0</v>
      </c>
      <c r="P64" s="141">
        <f t="shared" si="32"/>
        <v>0</v>
      </c>
      <c r="Q64" s="141">
        <f t="shared" si="32"/>
        <v>0</v>
      </c>
      <c r="R64" s="23">
        <f t="shared" si="32"/>
        <v>0</v>
      </c>
      <c r="S64" s="104">
        <f t="shared" si="32"/>
        <v>0</v>
      </c>
      <c r="T64" s="26">
        <f t="shared" si="32"/>
        <v>0</v>
      </c>
    </row>
    <row r="65" spans="1:20" ht="30">
      <c r="A65" s="135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21"/>
        <v>0</v>
      </c>
      <c r="M65" s="143">
        <f t="shared" si="21"/>
        <v>0</v>
      </c>
      <c r="N65" s="143">
        <f>SUM(L65+M65)</f>
        <v>0</v>
      </c>
      <c r="O65" s="143">
        <f t="shared" si="22"/>
        <v>0</v>
      </c>
      <c r="P65" s="143">
        <f t="shared" si="22"/>
        <v>0</v>
      </c>
      <c r="Q65" s="143">
        <f>SUM(O65+P65)</f>
        <v>0</v>
      </c>
      <c r="R65" s="24"/>
      <c r="S65" s="103">
        <f t="shared" si="23"/>
        <v>0</v>
      </c>
      <c r="T65" s="25">
        <f t="shared" si="24"/>
        <v>0</v>
      </c>
    </row>
    <row r="66" spans="1:20" ht="30">
      <c r="A66" s="135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21"/>
        <v>0</v>
      </c>
      <c r="M66" s="143">
        <f t="shared" si="21"/>
        <v>0</v>
      </c>
      <c r="N66" s="143">
        <f>SUM(L66+M66)</f>
        <v>0</v>
      </c>
      <c r="O66" s="143">
        <f t="shared" si="22"/>
        <v>0</v>
      </c>
      <c r="P66" s="143">
        <f t="shared" si="22"/>
        <v>0</v>
      </c>
      <c r="Q66" s="143">
        <f>SUM(O66+P66)</f>
        <v>0</v>
      </c>
      <c r="R66" s="24"/>
      <c r="S66" s="103">
        <f t="shared" si="23"/>
        <v>0</v>
      </c>
      <c r="T66" s="25">
        <f t="shared" si="24"/>
        <v>0</v>
      </c>
    </row>
    <row r="67" spans="1:20" ht="30">
      <c r="A67" s="135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21"/>
        <v>0</v>
      </c>
      <c r="M67" s="143">
        <f t="shared" si="21"/>
        <v>0</v>
      </c>
      <c r="N67" s="143">
        <f>SUM(L67+M67)</f>
        <v>0</v>
      </c>
      <c r="O67" s="143">
        <f t="shared" si="22"/>
        <v>0</v>
      </c>
      <c r="P67" s="143">
        <f t="shared" si="22"/>
        <v>0</v>
      </c>
      <c r="Q67" s="143">
        <f>SUM(O67+P67)</f>
        <v>0</v>
      </c>
      <c r="R67" s="24"/>
      <c r="S67" s="103">
        <f t="shared" si="23"/>
        <v>0</v>
      </c>
      <c r="T67" s="25">
        <f t="shared" si="24"/>
        <v>0</v>
      </c>
    </row>
    <row r="68" spans="1:20" ht="15.75">
      <c r="A68" s="135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21"/>
        <v>0</v>
      </c>
      <c r="M68" s="143">
        <f t="shared" si="21"/>
        <v>0</v>
      </c>
      <c r="N68" s="143">
        <f>SUM(L68+M68)</f>
        <v>0</v>
      </c>
      <c r="O68" s="143">
        <f t="shared" si="22"/>
        <v>0</v>
      </c>
      <c r="P68" s="143">
        <f t="shared" si="22"/>
        <v>0</v>
      </c>
      <c r="Q68" s="143">
        <f>SUM(O68+P68)</f>
        <v>0</v>
      </c>
      <c r="R68" s="113"/>
      <c r="S68" s="103">
        <f t="shared" si="23"/>
        <v>0</v>
      </c>
      <c r="T68" s="25">
        <f t="shared" si="24"/>
        <v>0</v>
      </c>
    </row>
    <row r="69" spans="1:20" ht="15.75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5.75">
      <c r="A70" s="136"/>
      <c r="B70" s="119"/>
      <c r="C70" s="111"/>
      <c r="D70" s="111"/>
      <c r="E70" s="111"/>
      <c r="F70" s="111"/>
      <c r="G70" s="111"/>
      <c r="H70" s="111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8" ht="15.75">
      <c r="C71" s="32"/>
      <c r="D71" s="32"/>
      <c r="E71" s="32"/>
      <c r="F71" s="32"/>
      <c r="G71" s="32"/>
      <c r="H71" s="32"/>
    </row>
    <row r="72" spans="2:14" ht="15.75">
      <c r="B72" s="32" t="s">
        <v>119</v>
      </c>
      <c r="C72" s="32"/>
      <c r="D72" s="32"/>
      <c r="E72" s="32"/>
      <c r="F72" s="32"/>
      <c r="G72" s="32"/>
      <c r="H72" s="32"/>
      <c r="I72" s="32"/>
      <c r="J72" s="32"/>
      <c r="K72" s="32" t="s">
        <v>120</v>
      </c>
      <c r="L72" s="32"/>
      <c r="M72" s="32" t="s">
        <v>121</v>
      </c>
      <c r="N72" s="32"/>
    </row>
    <row r="73" spans="2:14" ht="15.75">
      <c r="B73" s="92"/>
      <c r="C73" s="32"/>
      <c r="D73" s="32"/>
      <c r="E73" s="32"/>
      <c r="F73" s="32"/>
      <c r="G73" s="32"/>
      <c r="H73" s="32"/>
      <c r="I73" s="32"/>
      <c r="J73" s="32"/>
      <c r="K73" s="93" t="s">
        <v>29</v>
      </c>
      <c r="L73" s="32"/>
      <c r="M73" s="32"/>
      <c r="N73" s="32"/>
    </row>
    <row r="74" spans="2:14" ht="15.75" hidden="1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 t="s">
        <v>120</v>
      </c>
      <c r="L74" s="32"/>
      <c r="M74" s="32" t="s">
        <v>123</v>
      </c>
      <c r="N74" s="32"/>
    </row>
    <row r="75" spans="2:14" ht="15.75">
      <c r="B75" s="32" t="s">
        <v>122</v>
      </c>
      <c r="C75" s="32"/>
      <c r="D75" s="32"/>
      <c r="E75" s="32"/>
      <c r="F75" s="32"/>
      <c r="G75" s="32"/>
      <c r="H75" s="32"/>
      <c r="I75" s="32"/>
      <c r="J75" s="32"/>
      <c r="K75" s="32" t="s">
        <v>120</v>
      </c>
      <c r="L75" s="32"/>
      <c r="M75" s="32" t="s">
        <v>123</v>
      </c>
      <c r="N75" s="32"/>
    </row>
    <row r="76" spans="3:14" ht="15.75">
      <c r="C76" s="32"/>
      <c r="D76" s="32"/>
      <c r="E76" s="32"/>
      <c r="F76" s="32"/>
      <c r="G76" s="32"/>
      <c r="H76" s="32"/>
      <c r="K76" s="93" t="s">
        <v>29</v>
      </c>
      <c r="L76" s="32"/>
      <c r="M76" s="32"/>
      <c r="N76" s="32"/>
    </row>
    <row r="77" spans="3:8" ht="15.75">
      <c r="C77" s="32"/>
      <c r="D77" s="32"/>
      <c r="E77" s="32"/>
      <c r="F77" s="32"/>
      <c r="G77" s="32"/>
      <c r="H77" s="32"/>
    </row>
    <row r="78" spans="3:11" ht="15.75">
      <c r="C78" s="32"/>
      <c r="D78" s="32"/>
      <c r="E78" s="32"/>
      <c r="F78" s="32"/>
      <c r="G78" s="32"/>
      <c r="H78" s="32"/>
      <c r="K78" s="4"/>
    </row>
    <row r="79" spans="3:8" ht="15.75">
      <c r="C79" s="32"/>
      <c r="D79" s="32"/>
      <c r="E79" s="32"/>
      <c r="F79" s="32"/>
      <c r="G79" s="32"/>
      <c r="H79" s="32"/>
    </row>
    <row r="80" spans="3:8" ht="15.75">
      <c r="C80" s="32"/>
      <c r="D80" s="32"/>
      <c r="E80" s="32"/>
      <c r="F80" s="32"/>
      <c r="G80" s="32"/>
      <c r="H80" s="32"/>
    </row>
    <row r="81" spans="3:8" ht="15.75">
      <c r="C81" s="32"/>
      <c r="D81" s="32"/>
      <c r="E81" s="32"/>
      <c r="F81" s="32"/>
      <c r="G81" s="32"/>
      <c r="H81" s="32"/>
    </row>
    <row r="82" spans="1:8" ht="15.75">
      <c r="A82" s="144"/>
      <c r="B82" s="14"/>
      <c r="C82" s="32"/>
      <c r="D82" s="32"/>
      <c r="E82" s="32"/>
      <c r="F82" s="32"/>
      <c r="G82" s="32"/>
      <c r="H82" s="32"/>
    </row>
    <row r="83" spans="1:8" ht="15.75">
      <c r="A83" s="144"/>
      <c r="B83" s="14"/>
      <c r="C83" s="32"/>
      <c r="D83" s="32"/>
      <c r="E83" s="32"/>
      <c r="F83" s="32"/>
      <c r="G83" s="32"/>
      <c r="H83" s="32"/>
    </row>
    <row r="84" spans="1:8" ht="15.75">
      <c r="A84" s="137"/>
      <c r="B84"/>
      <c r="C84" s="32"/>
      <c r="D84" s="32"/>
      <c r="E84" s="32"/>
      <c r="F84" s="32"/>
      <c r="G84" s="32"/>
      <c r="H84" s="32"/>
    </row>
    <row r="85" spans="1:2" ht="15.75">
      <c r="A85" s="137"/>
      <c r="B85"/>
    </row>
    <row r="86" spans="1:2" ht="15.75">
      <c r="A86" s="137"/>
      <c r="B86"/>
    </row>
    <row r="87" spans="1:2" ht="15.75">
      <c r="A87" s="137"/>
      <c r="B87"/>
    </row>
    <row r="88" spans="1:2" ht="15.75">
      <c r="A88" s="144"/>
      <c r="B88" s="14"/>
    </row>
    <row r="89" spans="1:2" ht="15.75">
      <c r="A89" s="137"/>
      <c r="B89"/>
    </row>
    <row r="90" spans="1:2" ht="15.75">
      <c r="A90" s="137"/>
      <c r="B90"/>
    </row>
    <row r="91" spans="1:2" ht="15.75">
      <c r="A91" s="137"/>
      <c r="B91"/>
    </row>
    <row r="92" spans="1:2" ht="15.75">
      <c r="A92" s="137"/>
      <c r="B92"/>
    </row>
    <row r="93" spans="1:2" ht="15.75">
      <c r="A93" s="137"/>
      <c r="B93"/>
    </row>
    <row r="94" spans="1:2" ht="15.75">
      <c r="A94" s="137"/>
      <c r="B94"/>
    </row>
    <row r="95" spans="1:2" ht="15.75">
      <c r="A95" s="137"/>
      <c r="B95"/>
    </row>
    <row r="96" spans="1:2" ht="15.75">
      <c r="A96" s="137"/>
      <c r="B96"/>
    </row>
    <row r="97" spans="1:2" ht="15.75">
      <c r="A97" s="137"/>
      <c r="B97"/>
    </row>
    <row r="98" spans="1:2" ht="15.75">
      <c r="A98" s="137"/>
      <c r="B98"/>
    </row>
    <row r="99" spans="1:2" ht="15.75">
      <c r="A99" s="137"/>
      <c r="B99"/>
    </row>
    <row r="100" spans="1:2" ht="15.75">
      <c r="A100" s="137"/>
      <c r="B100"/>
    </row>
    <row r="101" spans="1:2" ht="15.75">
      <c r="A101" s="137"/>
      <c r="B101"/>
    </row>
    <row r="102" spans="1:2" ht="15.75">
      <c r="A102" s="137"/>
      <c r="B102"/>
    </row>
    <row r="103" spans="1:2" ht="15.75">
      <c r="A103" s="137"/>
      <c r="B103"/>
    </row>
    <row r="104" spans="1:2" ht="15.75">
      <c r="A104" s="144"/>
      <c r="B104" s="14"/>
    </row>
    <row r="105" spans="1:2" ht="15.75">
      <c r="A105" s="137"/>
      <c r="B105"/>
    </row>
    <row r="106" spans="1:2" ht="15.75">
      <c r="A106" s="137"/>
      <c r="B106"/>
    </row>
    <row r="107" spans="1:2" ht="15.75">
      <c r="A107" s="144"/>
      <c r="B107" s="14"/>
    </row>
    <row r="108" spans="1:2" ht="15.75">
      <c r="A108" s="137"/>
      <c r="B108"/>
    </row>
    <row r="109" spans="1:2" ht="15.75">
      <c r="A109" s="137"/>
      <c r="B109"/>
    </row>
    <row r="110" spans="1:2" ht="15.75">
      <c r="A110" s="137"/>
      <c r="B110"/>
    </row>
    <row r="111" spans="1:2" ht="15.75">
      <c r="A111" s="144"/>
      <c r="B111" s="14"/>
    </row>
    <row r="112" spans="1:2" ht="15.75">
      <c r="A112" s="137"/>
      <c r="B112"/>
    </row>
    <row r="113" spans="1:2" ht="15.75">
      <c r="A113" s="137"/>
      <c r="B113"/>
    </row>
    <row r="114" spans="1:2" ht="15.75">
      <c r="A114" s="137"/>
      <c r="B114"/>
    </row>
    <row r="115" spans="1:2" ht="15.75">
      <c r="A115" s="144"/>
      <c r="B115" s="14"/>
    </row>
    <row r="116" spans="1:2" ht="15.75">
      <c r="A116" s="144"/>
      <c r="B116" s="14"/>
    </row>
    <row r="117" spans="1:2" ht="15.75">
      <c r="A117" s="144"/>
      <c r="B117" s="14"/>
    </row>
    <row r="118" spans="1:2" ht="15.75">
      <c r="A118" s="144"/>
      <c r="B118" s="14"/>
    </row>
    <row r="119" spans="1:2" ht="15.75">
      <c r="A119" s="137"/>
      <c r="B119"/>
    </row>
    <row r="120" spans="1:2" ht="15.75">
      <c r="A120" s="137"/>
      <c r="B120"/>
    </row>
    <row r="121" spans="1:2" ht="15.75">
      <c r="A121" s="137"/>
      <c r="B121"/>
    </row>
    <row r="122" spans="1:2" ht="15.75">
      <c r="A122" s="137"/>
      <c r="B122"/>
    </row>
    <row r="123" spans="1:2" ht="15.75">
      <c r="A123" s="137"/>
      <c r="B123"/>
    </row>
    <row r="124" spans="1:2" ht="15.75">
      <c r="A124" s="137"/>
      <c r="B124"/>
    </row>
    <row r="125" spans="1:2" ht="15.75">
      <c r="A125" s="137"/>
      <c r="B125"/>
    </row>
    <row r="126" spans="1:2" ht="15.75">
      <c r="A126" s="137"/>
      <c r="B126"/>
    </row>
    <row r="127" spans="1:2" ht="15.75">
      <c r="A127" s="137"/>
      <c r="B127"/>
    </row>
    <row r="128" spans="1:2" ht="15.75">
      <c r="A128" s="137"/>
      <c r="B128"/>
    </row>
    <row r="129" spans="1:2" ht="15.75">
      <c r="A129" s="137"/>
      <c r="B129"/>
    </row>
    <row r="130" spans="1:2" ht="15.75">
      <c r="A130" s="137"/>
      <c r="B130"/>
    </row>
    <row r="131" spans="1:2" ht="15.75">
      <c r="A131" s="137"/>
      <c r="B131"/>
    </row>
    <row r="132" spans="1:2" ht="15.75">
      <c r="A132" s="144"/>
      <c r="B132" s="14"/>
    </row>
    <row r="133" spans="1:2" ht="15.75">
      <c r="A133" s="137"/>
      <c r="B133"/>
    </row>
    <row r="134" spans="1:2" ht="15.75">
      <c r="A134" s="137"/>
      <c r="B134"/>
    </row>
    <row r="135" spans="1:2" ht="15.75">
      <c r="A135" s="137"/>
      <c r="B135"/>
    </row>
    <row r="136" spans="1:2" ht="15.75">
      <c r="A136" s="137"/>
      <c r="B136"/>
    </row>
    <row r="137" ht="15.75">
      <c r="A137" s="137"/>
    </row>
  </sheetData>
  <sheetProtection/>
  <mergeCells count="29">
    <mergeCell ref="J10:J11"/>
    <mergeCell ref="C10:C11"/>
    <mergeCell ref="F10:F11"/>
    <mergeCell ref="R8:R9"/>
    <mergeCell ref="S8:S9"/>
    <mergeCell ref="T8:T9"/>
    <mergeCell ref="R10:R11"/>
    <mergeCell ref="S10:S11"/>
    <mergeCell ref="T10:T11"/>
    <mergeCell ref="I10:I11"/>
    <mergeCell ref="L10:L11"/>
    <mergeCell ref="O10:O11"/>
    <mergeCell ref="A8:A11"/>
    <mergeCell ref="B8:B11"/>
    <mergeCell ref="E10:E11"/>
    <mergeCell ref="H10:H11"/>
    <mergeCell ref="K10:K11"/>
    <mergeCell ref="D10:D11"/>
    <mergeCell ref="G10:G11"/>
    <mergeCell ref="Q10:Q11"/>
    <mergeCell ref="L8:N9"/>
    <mergeCell ref="N10:N11"/>
    <mergeCell ref="M2:Q2"/>
    <mergeCell ref="O8:Q9"/>
    <mergeCell ref="C8:E9"/>
    <mergeCell ref="F8:H9"/>
    <mergeCell ref="I8:K9"/>
    <mergeCell ref="M10:M11"/>
    <mergeCell ref="P10:P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8.421875" style="128" customWidth="1"/>
    <col min="2" max="2" width="50.00390625" style="3" customWidth="1"/>
    <col min="3" max="3" width="9.140625" style="3" customWidth="1"/>
    <col min="4" max="4" width="10.57421875" style="3" customWidth="1"/>
    <col min="5" max="6" width="9.140625" style="3" customWidth="1"/>
    <col min="7" max="7" width="10.57421875" style="3" customWidth="1"/>
    <col min="8" max="9" width="9.140625" style="3" customWidth="1"/>
    <col min="10" max="10" width="10.7109375" style="3" customWidth="1"/>
    <col min="11" max="12" width="9.140625" style="3" customWidth="1"/>
    <col min="13" max="13" width="10.421875" style="3" customWidth="1"/>
    <col min="14" max="15" width="9.140625" style="3" customWidth="1"/>
    <col min="16" max="16" width="11.00390625" style="3" customWidth="1"/>
    <col min="17" max="17" width="9.140625" style="3" customWidth="1"/>
    <col min="18" max="20" width="0" style="3" hidden="1" customWidth="1"/>
    <col min="2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4" ht="10.5" customHeight="1"/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20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s="2" customFormat="1" ht="114.7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5.75">
      <c r="A12" s="132" t="s">
        <v>77</v>
      </c>
      <c r="B12" s="96" t="s">
        <v>71</v>
      </c>
      <c r="C12" s="122">
        <f aca="true" t="shared" si="0" ref="C12:Q12">SUM(C14+C49)</f>
        <v>1388.777</v>
      </c>
      <c r="D12" s="122">
        <f t="shared" si="0"/>
        <v>0</v>
      </c>
      <c r="E12" s="122">
        <f t="shared" si="0"/>
        <v>1388.777</v>
      </c>
      <c r="F12" s="122">
        <f t="shared" si="0"/>
        <v>869.61</v>
      </c>
      <c r="G12" s="122">
        <f t="shared" si="0"/>
        <v>0</v>
      </c>
      <c r="H12" s="122">
        <f t="shared" si="0"/>
        <v>869.61</v>
      </c>
      <c r="I12" s="116">
        <f t="shared" si="0"/>
        <v>1993.435</v>
      </c>
      <c r="J12" s="116">
        <f t="shared" si="0"/>
        <v>0</v>
      </c>
      <c r="K12" s="116">
        <f t="shared" si="0"/>
        <v>1993.435</v>
      </c>
      <c r="L12" s="116">
        <f t="shared" si="0"/>
        <v>2212.6730000000002</v>
      </c>
      <c r="M12" s="116">
        <f t="shared" si="0"/>
        <v>0</v>
      </c>
      <c r="N12" s="116">
        <f t="shared" si="0"/>
        <v>2212.6730000000002</v>
      </c>
      <c r="O12" s="116">
        <f t="shared" si="0"/>
        <v>2427.494</v>
      </c>
      <c r="P12" s="116">
        <f t="shared" si="0"/>
        <v>0</v>
      </c>
      <c r="Q12" s="116">
        <f t="shared" si="0"/>
        <v>2427.494</v>
      </c>
      <c r="R12" s="102">
        <f>SUM(R14+R49)</f>
        <v>0</v>
      </c>
      <c r="S12" s="22">
        <f>SUM(S14+S49)</f>
        <v>0</v>
      </c>
      <c r="T12" s="22">
        <f>SUM(T14+T49)</f>
        <v>0</v>
      </c>
    </row>
    <row r="13" spans="1:20" ht="15.75">
      <c r="A13" s="133"/>
      <c r="B13" s="97" t="s">
        <v>0</v>
      </c>
      <c r="C13" s="125"/>
      <c r="D13" s="125"/>
      <c r="E13" s="125"/>
      <c r="F13" s="125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  <c r="R13" s="103"/>
      <c r="S13" s="25"/>
      <c r="T13" s="25"/>
    </row>
    <row r="14" spans="1:20" s="7" customFormat="1" ht="15.75">
      <c r="A14" s="134">
        <v>2000</v>
      </c>
      <c r="B14" s="98" t="s">
        <v>5</v>
      </c>
      <c r="C14" s="140">
        <f aca="true" t="shared" si="1" ref="C14:Q14">SUM(C15+C20+C36+C39+C43+C47+C48)</f>
        <v>1388.777</v>
      </c>
      <c r="D14" s="140">
        <f t="shared" si="1"/>
        <v>0</v>
      </c>
      <c r="E14" s="140">
        <f t="shared" si="1"/>
        <v>1388.777</v>
      </c>
      <c r="F14" s="140">
        <f t="shared" si="1"/>
        <v>869.61</v>
      </c>
      <c r="G14" s="140">
        <f t="shared" si="1"/>
        <v>0</v>
      </c>
      <c r="H14" s="140">
        <f t="shared" si="1"/>
        <v>869.61</v>
      </c>
      <c r="I14" s="141">
        <f t="shared" si="1"/>
        <v>1993.435</v>
      </c>
      <c r="J14" s="141">
        <f t="shared" si="1"/>
        <v>0</v>
      </c>
      <c r="K14" s="141">
        <f t="shared" si="1"/>
        <v>1993.435</v>
      </c>
      <c r="L14" s="141">
        <f t="shared" si="1"/>
        <v>2212.6730000000002</v>
      </c>
      <c r="M14" s="141">
        <f t="shared" si="1"/>
        <v>0</v>
      </c>
      <c r="N14" s="141">
        <f t="shared" si="1"/>
        <v>2212.6730000000002</v>
      </c>
      <c r="O14" s="141">
        <f t="shared" si="1"/>
        <v>2427.494</v>
      </c>
      <c r="P14" s="141">
        <f t="shared" si="1"/>
        <v>0</v>
      </c>
      <c r="Q14" s="141">
        <f t="shared" si="1"/>
        <v>2427.494</v>
      </c>
      <c r="R14" s="104">
        <f>SUM(R15+R20+R36+R39+R43+R47+R48)</f>
        <v>0</v>
      </c>
      <c r="S14" s="26">
        <f>SUM(S15+S20+S36+S39+S43+S47+S48)</f>
        <v>0</v>
      </c>
      <c r="T14" s="26">
        <f>SUM(T15+T20+T36+T39+T43+T47+T48)</f>
        <v>0</v>
      </c>
    </row>
    <row r="15" spans="1:20" s="9" customFormat="1" ht="15.75">
      <c r="A15" s="134">
        <v>2100</v>
      </c>
      <c r="B15" s="98" t="s">
        <v>33</v>
      </c>
      <c r="C15" s="140">
        <f aca="true" t="shared" si="2" ref="C15:Q15">SUM(C16+C19)</f>
        <v>1291.872</v>
      </c>
      <c r="D15" s="140">
        <f t="shared" si="2"/>
        <v>0</v>
      </c>
      <c r="E15" s="140">
        <f t="shared" si="2"/>
        <v>1291.872</v>
      </c>
      <c r="F15" s="140">
        <f t="shared" si="2"/>
        <v>680.3050000000001</v>
      </c>
      <c r="G15" s="140">
        <f t="shared" si="2"/>
        <v>0</v>
      </c>
      <c r="H15" s="140">
        <f t="shared" si="2"/>
        <v>680.3050000000001</v>
      </c>
      <c r="I15" s="141">
        <f t="shared" si="2"/>
        <v>1822.856</v>
      </c>
      <c r="J15" s="141">
        <f t="shared" si="2"/>
        <v>0</v>
      </c>
      <c r="K15" s="141">
        <f t="shared" si="2"/>
        <v>1822.856</v>
      </c>
      <c r="L15" s="141">
        <f t="shared" si="2"/>
        <v>2031.806</v>
      </c>
      <c r="M15" s="141">
        <f t="shared" si="2"/>
        <v>0</v>
      </c>
      <c r="N15" s="141">
        <f t="shared" si="2"/>
        <v>2031.806</v>
      </c>
      <c r="O15" s="141">
        <f t="shared" si="2"/>
        <v>2236.475</v>
      </c>
      <c r="P15" s="141">
        <f t="shared" si="2"/>
        <v>0</v>
      </c>
      <c r="Q15" s="141">
        <f t="shared" si="2"/>
        <v>2236.475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s="10" customFormat="1" ht="15.75">
      <c r="A16" s="135">
        <v>2110</v>
      </c>
      <c r="B16" s="99" t="s">
        <v>34</v>
      </c>
      <c r="C16" s="142">
        <f aca="true" t="shared" si="3" ref="C16:Q16">SUM(C17+C18)</f>
        <v>949.96</v>
      </c>
      <c r="D16" s="142">
        <f t="shared" si="3"/>
        <v>0</v>
      </c>
      <c r="E16" s="142">
        <f t="shared" si="3"/>
        <v>949.96</v>
      </c>
      <c r="F16" s="142">
        <f>SUM(F17+F18)</f>
        <v>326.904</v>
      </c>
      <c r="G16" s="142">
        <f t="shared" si="3"/>
        <v>0</v>
      </c>
      <c r="H16" s="142">
        <f t="shared" si="3"/>
        <v>326.904</v>
      </c>
      <c r="I16" s="143">
        <f t="shared" si="3"/>
        <v>1337.385</v>
      </c>
      <c r="J16" s="143">
        <f t="shared" si="3"/>
        <v>0</v>
      </c>
      <c r="K16" s="143">
        <f t="shared" si="3"/>
        <v>1337.385</v>
      </c>
      <c r="L16" s="143">
        <f t="shared" si="3"/>
        <v>1490.687</v>
      </c>
      <c r="M16" s="143">
        <f t="shared" si="3"/>
        <v>0</v>
      </c>
      <c r="N16" s="143">
        <f t="shared" si="3"/>
        <v>1490.687</v>
      </c>
      <c r="O16" s="143">
        <f t="shared" si="3"/>
        <v>1640.847</v>
      </c>
      <c r="P16" s="143">
        <f t="shared" si="3"/>
        <v>0</v>
      </c>
      <c r="Q16" s="143">
        <f t="shared" si="3"/>
        <v>1640.847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.75">
      <c r="A17" s="135">
        <v>2111</v>
      </c>
      <c r="B17" s="99" t="s">
        <v>6</v>
      </c>
      <c r="C17" s="142">
        <v>949.96</v>
      </c>
      <c r="D17" s="142"/>
      <c r="E17" s="142">
        <f>SUM(C17+D17)</f>
        <v>949.96</v>
      </c>
      <c r="F17" s="142">
        <v>326.904</v>
      </c>
      <c r="G17" s="142"/>
      <c r="H17" s="142">
        <v>326.904</v>
      </c>
      <c r="I17" s="143">
        <v>1337.385</v>
      </c>
      <c r="J17" s="143"/>
      <c r="K17" s="143">
        <f>SUM(I17+J17)</f>
        <v>1337.385</v>
      </c>
      <c r="L17" s="143">
        <v>1490.687</v>
      </c>
      <c r="M17" s="143">
        <f>J17*108.1%</f>
        <v>0</v>
      </c>
      <c r="N17" s="143">
        <f>SUM(L17+M17)</f>
        <v>1490.687</v>
      </c>
      <c r="O17" s="143">
        <v>1640.847</v>
      </c>
      <c r="P17" s="143">
        <f>M17*105.5%</f>
        <v>0</v>
      </c>
      <c r="Q17" s="143">
        <f>SUM(O17+P17)</f>
        <v>1640.847</v>
      </c>
      <c r="R17" s="103"/>
      <c r="S17" s="25">
        <f>R17*108.1%</f>
        <v>0</v>
      </c>
      <c r="T17" s="25">
        <f>S17*105.5%</f>
        <v>0</v>
      </c>
    </row>
    <row r="18" spans="1:20" s="10" customFormat="1" ht="15.75">
      <c r="A18" s="135">
        <v>2112</v>
      </c>
      <c r="B18" s="99" t="s">
        <v>35</v>
      </c>
      <c r="C18" s="142"/>
      <c r="D18" s="142"/>
      <c r="E18" s="142">
        <f>SUM(C18+D18)</f>
        <v>0</v>
      </c>
      <c r="F18" s="142"/>
      <c r="G18" s="142"/>
      <c r="H18" s="142">
        <f>SUM(F18+G18)</f>
        <v>0</v>
      </c>
      <c r="I18" s="143"/>
      <c r="J18" s="143"/>
      <c r="K18" s="143">
        <f>SUM(I18+J18)</f>
        <v>0</v>
      </c>
      <c r="L18" s="143"/>
      <c r="M18" s="143"/>
      <c r="N18" s="143">
        <f>SUM(L18+M18)</f>
        <v>0</v>
      </c>
      <c r="O18" s="143"/>
      <c r="P18" s="143"/>
      <c r="Q18" s="143">
        <f>SUM(O18+P18)</f>
        <v>0</v>
      </c>
      <c r="R18" s="105"/>
      <c r="S18" s="81"/>
      <c r="T18" s="81"/>
    </row>
    <row r="19" spans="1:20" s="10" customFormat="1" ht="15.75">
      <c r="A19" s="135">
        <v>2120</v>
      </c>
      <c r="B19" s="99" t="s">
        <v>36</v>
      </c>
      <c r="C19" s="142">
        <v>341.912</v>
      </c>
      <c r="D19" s="142"/>
      <c r="E19" s="142">
        <f>SUM(C19+D19)</f>
        <v>341.912</v>
      </c>
      <c r="F19" s="142">
        <v>353.401</v>
      </c>
      <c r="G19" s="142"/>
      <c r="H19" s="142">
        <f>SUM(F19+G19)</f>
        <v>353.401</v>
      </c>
      <c r="I19" s="143">
        <v>485.471</v>
      </c>
      <c r="J19" s="143"/>
      <c r="K19" s="143">
        <f>SUM(I19+J19)</f>
        <v>485.471</v>
      </c>
      <c r="L19" s="143">
        <v>541.119</v>
      </c>
      <c r="M19" s="143">
        <f>J19*108.1%</f>
        <v>0</v>
      </c>
      <c r="N19" s="143">
        <f>SUM(L19+M19)</f>
        <v>541.119</v>
      </c>
      <c r="O19" s="143">
        <v>595.628</v>
      </c>
      <c r="P19" s="143">
        <f>M19*105.5%</f>
        <v>0</v>
      </c>
      <c r="Q19" s="143">
        <f>SUM(O19+P19)</f>
        <v>595.628</v>
      </c>
      <c r="R19" s="105"/>
      <c r="S19" s="25">
        <f>R19*108.1%</f>
        <v>0</v>
      </c>
      <c r="T19" s="25">
        <f>S19*105.5%</f>
        <v>0</v>
      </c>
    </row>
    <row r="20" spans="1:20" ht="15.75">
      <c r="A20" s="134">
        <v>2200</v>
      </c>
      <c r="B20" s="98" t="s">
        <v>37</v>
      </c>
      <c r="C20" s="140">
        <f>SUM(C21+C22+C23+C24+C25+C26+C27+C33)</f>
        <v>96.90499999999999</v>
      </c>
      <c r="D20" s="140">
        <f aca="true" t="shared" si="4" ref="D20:Q20">SUM(D21+D22+D23+D24+D25+D26+D27+D33)</f>
        <v>0</v>
      </c>
      <c r="E20" s="140">
        <f t="shared" si="4"/>
        <v>96.90499999999999</v>
      </c>
      <c r="F20" s="140">
        <f t="shared" si="4"/>
        <v>187.54399999999998</v>
      </c>
      <c r="G20" s="140">
        <f t="shared" si="4"/>
        <v>0</v>
      </c>
      <c r="H20" s="140">
        <f t="shared" si="4"/>
        <v>187.54399999999998</v>
      </c>
      <c r="I20" s="141">
        <f t="shared" si="4"/>
        <v>170.57899999999998</v>
      </c>
      <c r="J20" s="141">
        <f t="shared" si="4"/>
        <v>0</v>
      </c>
      <c r="K20" s="141">
        <f t="shared" si="4"/>
        <v>170.57899999999998</v>
      </c>
      <c r="L20" s="141">
        <f t="shared" si="4"/>
        <v>180.86700000000002</v>
      </c>
      <c r="M20" s="141">
        <f t="shared" si="4"/>
        <v>0</v>
      </c>
      <c r="N20" s="141">
        <f t="shared" si="4"/>
        <v>180.86700000000002</v>
      </c>
      <c r="O20" s="141">
        <f t="shared" si="4"/>
        <v>191.01900000000003</v>
      </c>
      <c r="P20" s="141">
        <f t="shared" si="4"/>
        <v>0</v>
      </c>
      <c r="Q20" s="141">
        <f t="shared" si="4"/>
        <v>191.01900000000003</v>
      </c>
      <c r="R20" s="106">
        <f>SUM(R21+R22+R23+R24+R25+R26+R27+R33)</f>
        <v>0</v>
      </c>
      <c r="S20" s="23">
        <f>SUM(S21+S22+S23+S24+S25+S26+S27+S33)</f>
        <v>0</v>
      </c>
      <c r="T20" s="23">
        <f>SUM(T21+T22+T23+T24+T25+T26+T27+T33)</f>
        <v>0</v>
      </c>
    </row>
    <row r="21" spans="1:20" ht="15.75">
      <c r="A21" s="135">
        <v>2210</v>
      </c>
      <c r="B21" s="99" t="s">
        <v>38</v>
      </c>
      <c r="C21" s="142">
        <v>0</v>
      </c>
      <c r="D21" s="142">
        <v>0</v>
      </c>
      <c r="E21" s="142">
        <f aca="true" t="shared" si="5" ref="E21:E32">SUM(C21+D21)</f>
        <v>0</v>
      </c>
      <c r="F21" s="142">
        <v>1.5</v>
      </c>
      <c r="G21" s="142">
        <v>0</v>
      </c>
      <c r="H21" s="142">
        <f aca="true" t="shared" si="6" ref="H21:H32">SUM(F21+G21)</f>
        <v>1.5</v>
      </c>
      <c r="I21" s="143">
        <v>0.118</v>
      </c>
      <c r="J21" s="143">
        <v>0</v>
      </c>
      <c r="K21" s="143">
        <f aca="true" t="shared" si="7" ref="K21:K32">SUM(I21+J21)</f>
        <v>0.118</v>
      </c>
      <c r="L21" s="143">
        <v>0.128</v>
      </c>
      <c r="M21" s="143">
        <f aca="true" t="shared" si="8" ref="L21:M48">J21*108.1%</f>
        <v>0</v>
      </c>
      <c r="N21" s="143">
        <f aca="true" t="shared" si="9" ref="N21:N26">SUM(L21+M21)</f>
        <v>0.128</v>
      </c>
      <c r="O21" s="143">
        <v>0.135</v>
      </c>
      <c r="P21" s="143">
        <f aca="true" t="shared" si="10" ref="O21:P48">M21*105.5%</f>
        <v>0</v>
      </c>
      <c r="Q21" s="143">
        <f aca="true" t="shared" si="11" ref="Q21:Q32">SUM(O21+P21)</f>
        <v>0.135</v>
      </c>
      <c r="R21" s="103"/>
      <c r="S21" s="25">
        <f aca="true" t="shared" si="12" ref="S21:S48">R21*108.1%</f>
        <v>0</v>
      </c>
      <c r="T21" s="25">
        <f aca="true" t="shared" si="13" ref="T21:T48">S21*105.5%</f>
        <v>0</v>
      </c>
    </row>
    <row r="22" spans="1:20" ht="15.75">
      <c r="A22" s="135">
        <v>2220</v>
      </c>
      <c r="B22" s="99" t="s">
        <v>39</v>
      </c>
      <c r="C22" s="142">
        <v>0</v>
      </c>
      <c r="D22" s="142"/>
      <c r="E22" s="142">
        <f t="shared" si="5"/>
        <v>0</v>
      </c>
      <c r="F22" s="142">
        <v>0</v>
      </c>
      <c r="G22" s="142"/>
      <c r="H22" s="142">
        <f t="shared" si="6"/>
        <v>0</v>
      </c>
      <c r="I22" s="143">
        <v>0</v>
      </c>
      <c r="J22" s="143"/>
      <c r="K22" s="143">
        <f t="shared" si="7"/>
        <v>0</v>
      </c>
      <c r="L22" s="143">
        <f t="shared" si="8"/>
        <v>0</v>
      </c>
      <c r="M22" s="143">
        <f t="shared" si="8"/>
        <v>0</v>
      </c>
      <c r="N22" s="143">
        <f t="shared" si="9"/>
        <v>0</v>
      </c>
      <c r="O22" s="143">
        <f t="shared" si="10"/>
        <v>0</v>
      </c>
      <c r="P22" s="143">
        <f t="shared" si="10"/>
        <v>0</v>
      </c>
      <c r="Q22" s="143">
        <f t="shared" si="11"/>
        <v>0</v>
      </c>
      <c r="R22" s="103"/>
      <c r="S22" s="25">
        <f t="shared" si="12"/>
        <v>0</v>
      </c>
      <c r="T22" s="25">
        <f t="shared" si="13"/>
        <v>0</v>
      </c>
    </row>
    <row r="23" spans="1:20" ht="15.75">
      <c r="A23" s="135">
        <v>2230</v>
      </c>
      <c r="B23" s="99" t="s">
        <v>7</v>
      </c>
      <c r="C23" s="142">
        <v>0</v>
      </c>
      <c r="D23" s="142">
        <v>0</v>
      </c>
      <c r="E23" s="142">
        <f t="shared" si="5"/>
        <v>0</v>
      </c>
      <c r="F23" s="142">
        <v>0</v>
      </c>
      <c r="G23" s="142">
        <v>0</v>
      </c>
      <c r="H23" s="142">
        <f t="shared" si="6"/>
        <v>0</v>
      </c>
      <c r="I23" s="143">
        <v>0</v>
      </c>
      <c r="J23" s="143">
        <v>0</v>
      </c>
      <c r="K23" s="143">
        <f t="shared" si="7"/>
        <v>0</v>
      </c>
      <c r="L23" s="143">
        <f t="shared" si="8"/>
        <v>0</v>
      </c>
      <c r="M23" s="143">
        <f t="shared" si="8"/>
        <v>0</v>
      </c>
      <c r="N23" s="143">
        <f t="shared" si="9"/>
        <v>0</v>
      </c>
      <c r="O23" s="143">
        <f t="shared" si="10"/>
        <v>0</v>
      </c>
      <c r="P23" s="143">
        <f t="shared" si="10"/>
        <v>0</v>
      </c>
      <c r="Q23" s="143">
        <f t="shared" si="11"/>
        <v>0</v>
      </c>
      <c r="R23" s="103"/>
      <c r="S23" s="25">
        <f t="shared" si="12"/>
        <v>0</v>
      </c>
      <c r="T23" s="25">
        <f t="shared" si="13"/>
        <v>0</v>
      </c>
    </row>
    <row r="24" spans="1:20" ht="15.75">
      <c r="A24" s="135">
        <v>2240</v>
      </c>
      <c r="B24" s="99" t="s">
        <v>8</v>
      </c>
      <c r="C24" s="142">
        <v>2.698</v>
      </c>
      <c r="D24" s="142">
        <v>0</v>
      </c>
      <c r="E24" s="142">
        <f t="shared" si="5"/>
        <v>2.698</v>
      </c>
      <c r="F24" s="142">
        <f>6.269-1.135</f>
        <v>5.134</v>
      </c>
      <c r="G24" s="142">
        <v>0</v>
      </c>
      <c r="H24" s="142">
        <f t="shared" si="6"/>
        <v>5.134</v>
      </c>
      <c r="I24" s="143">
        <v>7.784</v>
      </c>
      <c r="J24" s="143"/>
      <c r="K24" s="143">
        <f t="shared" si="7"/>
        <v>7.784</v>
      </c>
      <c r="L24" s="143">
        <v>8.415</v>
      </c>
      <c r="M24" s="143">
        <f t="shared" si="8"/>
        <v>0</v>
      </c>
      <c r="N24" s="143">
        <f t="shared" si="9"/>
        <v>8.415</v>
      </c>
      <c r="O24" s="143">
        <v>8.878</v>
      </c>
      <c r="P24" s="143">
        <f t="shared" si="10"/>
        <v>0</v>
      </c>
      <c r="Q24" s="143">
        <f t="shared" si="11"/>
        <v>8.878</v>
      </c>
      <c r="R24" s="103"/>
      <c r="S24" s="25">
        <f t="shared" si="12"/>
        <v>0</v>
      </c>
      <c r="T24" s="25">
        <f t="shared" si="13"/>
        <v>0</v>
      </c>
    </row>
    <row r="25" spans="1:20" s="10" customFormat="1" ht="15.75">
      <c r="A25" s="135">
        <v>2250</v>
      </c>
      <c r="B25" s="99" t="s">
        <v>10</v>
      </c>
      <c r="C25" s="142"/>
      <c r="D25" s="142"/>
      <c r="E25" s="142">
        <f t="shared" si="5"/>
        <v>0</v>
      </c>
      <c r="F25" s="142"/>
      <c r="G25" s="142"/>
      <c r="H25" s="142">
        <f t="shared" si="6"/>
        <v>0</v>
      </c>
      <c r="I25" s="143"/>
      <c r="J25" s="143"/>
      <c r="K25" s="143">
        <f t="shared" si="7"/>
        <v>0</v>
      </c>
      <c r="L25" s="143">
        <f t="shared" si="8"/>
        <v>0</v>
      </c>
      <c r="M25" s="143">
        <f t="shared" si="8"/>
        <v>0</v>
      </c>
      <c r="N25" s="143">
        <f t="shared" si="9"/>
        <v>0</v>
      </c>
      <c r="O25" s="143">
        <f t="shared" si="10"/>
        <v>0</v>
      </c>
      <c r="P25" s="143">
        <f t="shared" si="10"/>
        <v>0</v>
      </c>
      <c r="Q25" s="143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s="10" customFormat="1" ht="15.75">
      <c r="A26" s="135">
        <v>2260</v>
      </c>
      <c r="B26" s="99" t="s">
        <v>40</v>
      </c>
      <c r="C26" s="142"/>
      <c r="D26" s="142"/>
      <c r="E26" s="142">
        <f t="shared" si="5"/>
        <v>0</v>
      </c>
      <c r="F26" s="142"/>
      <c r="G26" s="142"/>
      <c r="H26" s="142">
        <f t="shared" si="6"/>
        <v>0</v>
      </c>
      <c r="I26" s="143"/>
      <c r="J26" s="143"/>
      <c r="K26" s="143">
        <f t="shared" si="7"/>
        <v>0</v>
      </c>
      <c r="L26" s="143">
        <f t="shared" si="8"/>
        <v>0</v>
      </c>
      <c r="M26" s="143">
        <f t="shared" si="8"/>
        <v>0</v>
      </c>
      <c r="N26" s="143">
        <f t="shared" si="9"/>
        <v>0</v>
      </c>
      <c r="O26" s="143">
        <f t="shared" si="10"/>
        <v>0</v>
      </c>
      <c r="P26" s="143">
        <f t="shared" si="10"/>
        <v>0</v>
      </c>
      <c r="Q26" s="143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.75">
      <c r="A27" s="135">
        <v>2270</v>
      </c>
      <c r="B27" s="99" t="s">
        <v>11</v>
      </c>
      <c r="C27" s="142">
        <f>SUM(C28+C29+C30+C31+C32)</f>
        <v>94.207</v>
      </c>
      <c r="D27" s="142">
        <f>SUM(D28+D29+D30+D31+D32)</f>
        <v>0</v>
      </c>
      <c r="E27" s="142">
        <f>SUM(E28+E29+E30+E31+E32)</f>
        <v>94.207</v>
      </c>
      <c r="F27" s="142">
        <f aca="true" t="shared" si="14" ref="F27:T27">SUM(F28+F29+F30+F31+F32)</f>
        <v>180.91</v>
      </c>
      <c r="G27" s="142">
        <f t="shared" si="14"/>
        <v>0</v>
      </c>
      <c r="H27" s="142">
        <f t="shared" si="14"/>
        <v>180.91</v>
      </c>
      <c r="I27" s="143">
        <f t="shared" si="14"/>
        <v>161.177</v>
      </c>
      <c r="J27" s="143">
        <f t="shared" si="14"/>
        <v>0</v>
      </c>
      <c r="K27" s="143">
        <f t="shared" si="14"/>
        <v>161.177</v>
      </c>
      <c r="L27" s="143">
        <f t="shared" si="14"/>
        <v>170.702</v>
      </c>
      <c r="M27" s="143">
        <f t="shared" si="14"/>
        <v>0</v>
      </c>
      <c r="N27" s="143">
        <f t="shared" si="14"/>
        <v>170.702</v>
      </c>
      <c r="O27" s="143">
        <f t="shared" si="14"/>
        <v>180.29500000000002</v>
      </c>
      <c r="P27" s="143">
        <f t="shared" si="14"/>
        <v>0</v>
      </c>
      <c r="Q27" s="143">
        <f t="shared" si="14"/>
        <v>180.29500000000002</v>
      </c>
      <c r="R27" s="107">
        <f t="shared" si="14"/>
        <v>0</v>
      </c>
      <c r="S27" s="24">
        <f t="shared" si="14"/>
        <v>0</v>
      </c>
      <c r="T27" s="24">
        <f t="shared" si="14"/>
        <v>0</v>
      </c>
    </row>
    <row r="28" spans="1:20" ht="15.75">
      <c r="A28" s="135">
        <v>2271</v>
      </c>
      <c r="B28" s="99" t="s">
        <v>12</v>
      </c>
      <c r="C28" s="142">
        <v>85.981</v>
      </c>
      <c r="D28" s="142"/>
      <c r="E28" s="142">
        <f t="shared" si="5"/>
        <v>85.981</v>
      </c>
      <c r="F28" s="142">
        <v>168.59</v>
      </c>
      <c r="G28" s="142"/>
      <c r="H28" s="142">
        <f t="shared" si="6"/>
        <v>168.59</v>
      </c>
      <c r="I28" s="143">
        <v>150.055</v>
      </c>
      <c r="J28" s="143"/>
      <c r="K28" s="143">
        <f t="shared" si="7"/>
        <v>150.055</v>
      </c>
      <c r="L28" s="143">
        <v>158.923</v>
      </c>
      <c r="M28" s="143">
        <f t="shared" si="8"/>
        <v>0</v>
      </c>
      <c r="N28" s="143">
        <f>SUM(L28+M28)</f>
        <v>158.923</v>
      </c>
      <c r="O28" s="143">
        <v>167.854</v>
      </c>
      <c r="P28" s="143">
        <f t="shared" si="10"/>
        <v>0</v>
      </c>
      <c r="Q28" s="143">
        <f t="shared" si="11"/>
        <v>167.854</v>
      </c>
      <c r="R28" s="103"/>
      <c r="S28" s="25">
        <f t="shared" si="12"/>
        <v>0</v>
      </c>
      <c r="T28" s="25">
        <f t="shared" si="13"/>
        <v>0</v>
      </c>
    </row>
    <row r="29" spans="1:20" ht="15.75">
      <c r="A29" s="135">
        <v>2272</v>
      </c>
      <c r="B29" s="99" t="s">
        <v>41</v>
      </c>
      <c r="C29" s="142">
        <v>0.54</v>
      </c>
      <c r="D29" s="142"/>
      <c r="E29" s="142">
        <f t="shared" si="5"/>
        <v>0.54</v>
      </c>
      <c r="F29" s="142">
        <v>0.87</v>
      </c>
      <c r="G29" s="142"/>
      <c r="H29" s="142">
        <f t="shared" si="6"/>
        <v>0.87</v>
      </c>
      <c r="I29" s="143">
        <v>0.617</v>
      </c>
      <c r="J29" s="143"/>
      <c r="K29" s="143">
        <f t="shared" si="7"/>
        <v>0.617</v>
      </c>
      <c r="L29" s="143">
        <v>0.653</v>
      </c>
      <c r="M29" s="143">
        <f t="shared" si="8"/>
        <v>0</v>
      </c>
      <c r="N29" s="143">
        <f>SUM(L29+M29)</f>
        <v>0.653</v>
      </c>
      <c r="O29" s="143">
        <v>0.69</v>
      </c>
      <c r="P29" s="143">
        <f t="shared" si="10"/>
        <v>0</v>
      </c>
      <c r="Q29" s="143">
        <f t="shared" si="11"/>
        <v>0.69</v>
      </c>
      <c r="R29" s="103"/>
      <c r="S29" s="25">
        <f t="shared" si="12"/>
        <v>0</v>
      </c>
      <c r="T29" s="25">
        <f t="shared" si="13"/>
        <v>0</v>
      </c>
    </row>
    <row r="30" spans="1:20" ht="15.75">
      <c r="A30" s="135">
        <v>2273</v>
      </c>
      <c r="B30" s="99" t="s">
        <v>13</v>
      </c>
      <c r="C30" s="142">
        <v>7.686</v>
      </c>
      <c r="D30" s="142"/>
      <c r="E30" s="142">
        <f t="shared" si="5"/>
        <v>7.686</v>
      </c>
      <c r="F30" s="142">
        <v>11.45</v>
      </c>
      <c r="G30" s="142"/>
      <c r="H30" s="142">
        <f t="shared" si="6"/>
        <v>11.45</v>
      </c>
      <c r="I30" s="143">
        <v>10.505</v>
      </c>
      <c r="J30" s="143"/>
      <c r="K30" s="143">
        <f t="shared" si="7"/>
        <v>10.505</v>
      </c>
      <c r="L30" s="143">
        <v>11.126</v>
      </c>
      <c r="M30" s="143">
        <f t="shared" si="8"/>
        <v>0</v>
      </c>
      <c r="N30" s="143">
        <f>SUM(L30+M30)</f>
        <v>11.126</v>
      </c>
      <c r="O30" s="143">
        <v>11.751</v>
      </c>
      <c r="P30" s="143">
        <f t="shared" si="10"/>
        <v>0</v>
      </c>
      <c r="Q30" s="143">
        <f t="shared" si="11"/>
        <v>11.751</v>
      </c>
      <c r="R30" s="103"/>
      <c r="S30" s="25">
        <f t="shared" si="12"/>
        <v>0</v>
      </c>
      <c r="T30" s="25">
        <f t="shared" si="13"/>
        <v>0</v>
      </c>
    </row>
    <row r="31" spans="1:20" ht="15.75">
      <c r="A31" s="135">
        <v>2274</v>
      </c>
      <c r="B31" s="99" t="s">
        <v>14</v>
      </c>
      <c r="C31" s="142">
        <v>0</v>
      </c>
      <c r="D31" s="142"/>
      <c r="E31" s="142">
        <f t="shared" si="5"/>
        <v>0</v>
      </c>
      <c r="F31" s="142">
        <v>0</v>
      </c>
      <c r="G31" s="142"/>
      <c r="H31" s="142">
        <f t="shared" si="6"/>
        <v>0</v>
      </c>
      <c r="I31" s="143">
        <v>0</v>
      </c>
      <c r="J31" s="143"/>
      <c r="K31" s="143">
        <f t="shared" si="7"/>
        <v>0</v>
      </c>
      <c r="L31" s="143">
        <f>I31*1.0591</f>
        <v>0</v>
      </c>
      <c r="M31" s="143">
        <f t="shared" si="8"/>
        <v>0</v>
      </c>
      <c r="N31" s="143">
        <f>SUM(L31+M31)</f>
        <v>0</v>
      </c>
      <c r="O31" s="143">
        <f>L31*1.0562</f>
        <v>0</v>
      </c>
      <c r="P31" s="143">
        <f t="shared" si="10"/>
        <v>0</v>
      </c>
      <c r="Q31" s="143">
        <f t="shared" si="11"/>
        <v>0</v>
      </c>
      <c r="R31" s="103"/>
      <c r="S31" s="25">
        <f t="shared" si="12"/>
        <v>0</v>
      </c>
      <c r="T31" s="25">
        <f t="shared" si="13"/>
        <v>0</v>
      </c>
    </row>
    <row r="32" spans="1:20" ht="15.75">
      <c r="A32" s="135">
        <v>2275</v>
      </c>
      <c r="B32" s="99" t="s">
        <v>15</v>
      </c>
      <c r="C32" s="142"/>
      <c r="D32" s="142"/>
      <c r="E32" s="142">
        <f t="shared" si="5"/>
        <v>0</v>
      </c>
      <c r="F32" s="142"/>
      <c r="G32" s="142"/>
      <c r="H32" s="142">
        <f t="shared" si="6"/>
        <v>0</v>
      </c>
      <c r="I32" s="143"/>
      <c r="J32" s="143"/>
      <c r="K32" s="143">
        <f t="shared" si="7"/>
        <v>0</v>
      </c>
      <c r="L32" s="143">
        <f>I32*1.0591</f>
        <v>0</v>
      </c>
      <c r="M32" s="143">
        <f t="shared" si="8"/>
        <v>0</v>
      </c>
      <c r="N32" s="143">
        <f>SUM(L32+M32)</f>
        <v>0</v>
      </c>
      <c r="O32" s="143">
        <f>L32*1.0562</f>
        <v>0</v>
      </c>
      <c r="P32" s="143">
        <f t="shared" si="10"/>
        <v>0</v>
      </c>
      <c r="Q32" s="143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s="10" customFormat="1" ht="30">
      <c r="A33" s="135">
        <v>2280</v>
      </c>
      <c r="B33" s="100" t="s">
        <v>16</v>
      </c>
      <c r="C33" s="142">
        <f aca="true" t="shared" si="15" ref="C33:T33">SUM(C34+C35)</f>
        <v>0</v>
      </c>
      <c r="D33" s="142">
        <f t="shared" si="15"/>
        <v>0</v>
      </c>
      <c r="E33" s="142">
        <f t="shared" si="15"/>
        <v>0</v>
      </c>
      <c r="F33" s="142">
        <f t="shared" si="15"/>
        <v>0</v>
      </c>
      <c r="G33" s="142">
        <f t="shared" si="15"/>
        <v>0</v>
      </c>
      <c r="H33" s="142">
        <f t="shared" si="15"/>
        <v>0</v>
      </c>
      <c r="I33" s="143">
        <f t="shared" si="15"/>
        <v>1.5</v>
      </c>
      <c r="J33" s="143">
        <f t="shared" si="15"/>
        <v>0</v>
      </c>
      <c r="K33" s="143">
        <f t="shared" si="15"/>
        <v>1.5</v>
      </c>
      <c r="L33" s="143">
        <f t="shared" si="15"/>
        <v>1.622</v>
      </c>
      <c r="M33" s="143">
        <f t="shared" si="15"/>
        <v>0</v>
      </c>
      <c r="N33" s="143">
        <f t="shared" si="15"/>
        <v>1.622</v>
      </c>
      <c r="O33" s="143">
        <f t="shared" si="15"/>
        <v>1.711</v>
      </c>
      <c r="P33" s="143">
        <f t="shared" si="15"/>
        <v>0</v>
      </c>
      <c r="Q33" s="143">
        <f t="shared" si="15"/>
        <v>1.711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s="10" customFormat="1" ht="30">
      <c r="A34" s="135">
        <v>2281</v>
      </c>
      <c r="B34" s="100" t="s">
        <v>42</v>
      </c>
      <c r="C34" s="142">
        <v>0</v>
      </c>
      <c r="D34" s="142"/>
      <c r="E34" s="142">
        <f>SUM(C34+D34)</f>
        <v>0</v>
      </c>
      <c r="F34" s="142"/>
      <c r="G34" s="142"/>
      <c r="H34" s="142">
        <f>SUM(F34+G34)</f>
        <v>0</v>
      </c>
      <c r="I34" s="143"/>
      <c r="J34" s="143"/>
      <c r="K34" s="143">
        <f>SUM(I34+J34)</f>
        <v>0</v>
      </c>
      <c r="L34" s="143">
        <f t="shared" si="8"/>
        <v>0</v>
      </c>
      <c r="M34" s="143">
        <f t="shared" si="8"/>
        <v>0</v>
      </c>
      <c r="N34" s="143">
        <f>SUM(L34+M34)</f>
        <v>0</v>
      </c>
      <c r="O34" s="143">
        <f t="shared" si="10"/>
        <v>0</v>
      </c>
      <c r="P34" s="143">
        <f t="shared" si="10"/>
        <v>0</v>
      </c>
      <c r="Q34" s="143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s="10" customFormat="1" ht="30">
      <c r="A35" s="135">
        <v>2282</v>
      </c>
      <c r="B35" s="100" t="s">
        <v>17</v>
      </c>
      <c r="C35" s="142">
        <v>0</v>
      </c>
      <c r="D35" s="142"/>
      <c r="E35" s="142">
        <f>SUM(C35+D35)</f>
        <v>0</v>
      </c>
      <c r="F35" s="142">
        <v>0</v>
      </c>
      <c r="G35" s="142"/>
      <c r="H35" s="142">
        <f>SUM(F35+G35)</f>
        <v>0</v>
      </c>
      <c r="I35" s="143">
        <v>1.5</v>
      </c>
      <c r="J35" s="143"/>
      <c r="K35" s="143">
        <f>SUM(I35+J35)</f>
        <v>1.5</v>
      </c>
      <c r="L35" s="143">
        <v>1.622</v>
      </c>
      <c r="M35" s="143">
        <f t="shared" si="8"/>
        <v>0</v>
      </c>
      <c r="N35" s="143">
        <f>SUM(L35+M35)</f>
        <v>1.622</v>
      </c>
      <c r="O35" s="143">
        <v>1.711</v>
      </c>
      <c r="P35" s="143">
        <f t="shared" si="10"/>
        <v>0</v>
      </c>
      <c r="Q35" s="143">
        <f>SUM(O35+P35)</f>
        <v>1.711</v>
      </c>
      <c r="R35" s="105"/>
      <c r="S35" s="25">
        <f t="shared" si="12"/>
        <v>0</v>
      </c>
      <c r="T35" s="25">
        <f t="shared" si="13"/>
        <v>0</v>
      </c>
    </row>
    <row r="36" spans="1:20" s="9" customFormat="1" ht="15.75">
      <c r="A36" s="134">
        <v>2400</v>
      </c>
      <c r="B36" s="98" t="s">
        <v>43</v>
      </c>
      <c r="C36" s="140">
        <f aca="true" t="shared" si="16" ref="C36:T36">SUM(C37+C38)</f>
        <v>0</v>
      </c>
      <c r="D36" s="140">
        <f t="shared" si="16"/>
        <v>0</v>
      </c>
      <c r="E36" s="140">
        <f t="shared" si="16"/>
        <v>0</v>
      </c>
      <c r="F36" s="140">
        <f t="shared" si="16"/>
        <v>0</v>
      </c>
      <c r="G36" s="140">
        <f t="shared" si="16"/>
        <v>0</v>
      </c>
      <c r="H36" s="140">
        <f t="shared" si="16"/>
        <v>0</v>
      </c>
      <c r="I36" s="141">
        <f t="shared" si="16"/>
        <v>0</v>
      </c>
      <c r="J36" s="141">
        <f t="shared" si="16"/>
        <v>0</v>
      </c>
      <c r="K36" s="141">
        <f t="shared" si="16"/>
        <v>0</v>
      </c>
      <c r="L36" s="141">
        <f t="shared" si="16"/>
        <v>0</v>
      </c>
      <c r="M36" s="141">
        <f t="shared" si="16"/>
        <v>0</v>
      </c>
      <c r="N36" s="141">
        <f t="shared" si="16"/>
        <v>0</v>
      </c>
      <c r="O36" s="141">
        <f t="shared" si="16"/>
        <v>0</v>
      </c>
      <c r="P36" s="141">
        <f t="shared" si="16"/>
        <v>0</v>
      </c>
      <c r="Q36" s="141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s="10" customFormat="1" ht="15.75">
      <c r="A37" s="135">
        <v>2410</v>
      </c>
      <c r="B37" s="99" t="s">
        <v>44</v>
      </c>
      <c r="C37" s="142"/>
      <c r="D37" s="142"/>
      <c r="E37" s="142">
        <f>SUM(C37+D37)</f>
        <v>0</v>
      </c>
      <c r="F37" s="142"/>
      <c r="G37" s="142"/>
      <c r="H37" s="142">
        <f>SUM(F37+G37)</f>
        <v>0</v>
      </c>
      <c r="I37" s="143"/>
      <c r="J37" s="143"/>
      <c r="K37" s="143">
        <f>SUM(I37+J37)</f>
        <v>0</v>
      </c>
      <c r="L37" s="143">
        <f t="shared" si="8"/>
        <v>0</v>
      </c>
      <c r="M37" s="143">
        <f t="shared" si="8"/>
        <v>0</v>
      </c>
      <c r="N37" s="143">
        <f>SUM(L37+M37)</f>
        <v>0</v>
      </c>
      <c r="O37" s="143">
        <f t="shared" si="10"/>
        <v>0</v>
      </c>
      <c r="P37" s="143">
        <f t="shared" si="10"/>
        <v>0</v>
      </c>
      <c r="Q37" s="143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s="10" customFormat="1" ht="15.75">
      <c r="A38" s="135">
        <v>2420</v>
      </c>
      <c r="B38" s="99" t="s">
        <v>45</v>
      </c>
      <c r="C38" s="142"/>
      <c r="D38" s="142"/>
      <c r="E38" s="142">
        <f>SUM(C38+D38)</f>
        <v>0</v>
      </c>
      <c r="F38" s="142"/>
      <c r="G38" s="142"/>
      <c r="H38" s="142">
        <f>SUM(F38+G38)</f>
        <v>0</v>
      </c>
      <c r="I38" s="143"/>
      <c r="J38" s="143"/>
      <c r="K38" s="143">
        <f>SUM(I38+J38)</f>
        <v>0</v>
      </c>
      <c r="L38" s="143">
        <f t="shared" si="8"/>
        <v>0</v>
      </c>
      <c r="M38" s="143">
        <f t="shared" si="8"/>
        <v>0</v>
      </c>
      <c r="N38" s="143">
        <f>SUM(L38+M38)</f>
        <v>0</v>
      </c>
      <c r="O38" s="143">
        <f t="shared" si="10"/>
        <v>0</v>
      </c>
      <c r="P38" s="143">
        <f t="shared" si="10"/>
        <v>0</v>
      </c>
      <c r="Q38" s="143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s="10" customFormat="1" ht="15.75">
      <c r="A39" s="134">
        <v>2600</v>
      </c>
      <c r="B39" s="98" t="s">
        <v>46</v>
      </c>
      <c r="C39" s="140">
        <f aca="true" t="shared" si="17" ref="C39:T39">SUM(C40+C41+C42)</f>
        <v>0</v>
      </c>
      <c r="D39" s="140">
        <f t="shared" si="17"/>
        <v>0</v>
      </c>
      <c r="E39" s="140">
        <f t="shared" si="17"/>
        <v>0</v>
      </c>
      <c r="F39" s="140">
        <f t="shared" si="17"/>
        <v>0</v>
      </c>
      <c r="G39" s="140">
        <f t="shared" si="17"/>
        <v>0</v>
      </c>
      <c r="H39" s="140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0</v>
      </c>
      <c r="N39" s="141">
        <f t="shared" si="17"/>
        <v>0</v>
      </c>
      <c r="O39" s="141">
        <f t="shared" si="17"/>
        <v>0</v>
      </c>
      <c r="P39" s="141">
        <f t="shared" si="17"/>
        <v>0</v>
      </c>
      <c r="Q39" s="141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30">
      <c r="A40" s="135">
        <v>2610</v>
      </c>
      <c r="B40" s="100" t="s">
        <v>47</v>
      </c>
      <c r="C40" s="142"/>
      <c r="D40" s="142"/>
      <c r="E40" s="142">
        <f>SUM(C40+D40)</f>
        <v>0</v>
      </c>
      <c r="F40" s="142"/>
      <c r="G40" s="142"/>
      <c r="H40" s="142">
        <f>SUM(F40+G40)</f>
        <v>0</v>
      </c>
      <c r="I40" s="143"/>
      <c r="J40" s="143"/>
      <c r="K40" s="143">
        <f>SUM(I40+J40)</f>
        <v>0</v>
      </c>
      <c r="L40" s="143">
        <f t="shared" si="8"/>
        <v>0</v>
      </c>
      <c r="M40" s="143">
        <f t="shared" si="8"/>
        <v>0</v>
      </c>
      <c r="N40" s="143">
        <f>SUM(L40+M40)</f>
        <v>0</v>
      </c>
      <c r="O40" s="143">
        <f t="shared" si="10"/>
        <v>0</v>
      </c>
      <c r="P40" s="143">
        <f t="shared" si="10"/>
        <v>0</v>
      </c>
      <c r="Q40" s="143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0">
      <c r="A41" s="135">
        <v>2620</v>
      </c>
      <c r="B41" s="100" t="s">
        <v>48</v>
      </c>
      <c r="C41" s="142"/>
      <c r="D41" s="142"/>
      <c r="E41" s="142">
        <f>SUM(C41+D41)</f>
        <v>0</v>
      </c>
      <c r="F41" s="142"/>
      <c r="G41" s="142"/>
      <c r="H41" s="142">
        <f>SUM(F41+G41)</f>
        <v>0</v>
      </c>
      <c r="I41" s="143"/>
      <c r="J41" s="143"/>
      <c r="K41" s="143">
        <f>SUM(I41+J41)</f>
        <v>0</v>
      </c>
      <c r="L41" s="143">
        <f t="shared" si="8"/>
        <v>0</v>
      </c>
      <c r="M41" s="143">
        <f t="shared" si="8"/>
        <v>0</v>
      </c>
      <c r="N41" s="143">
        <f>SUM(L41+M41)</f>
        <v>0</v>
      </c>
      <c r="O41" s="143">
        <f t="shared" si="10"/>
        <v>0</v>
      </c>
      <c r="P41" s="143">
        <f t="shared" si="10"/>
        <v>0</v>
      </c>
      <c r="Q41" s="143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0">
      <c r="A42" s="135">
        <v>2630</v>
      </c>
      <c r="B42" s="100" t="s">
        <v>49</v>
      </c>
      <c r="C42" s="142"/>
      <c r="D42" s="142"/>
      <c r="E42" s="142">
        <f>SUM(C42+D42)</f>
        <v>0</v>
      </c>
      <c r="F42" s="142"/>
      <c r="G42" s="142"/>
      <c r="H42" s="142">
        <f>SUM(F42+G42)</f>
        <v>0</v>
      </c>
      <c r="I42" s="143"/>
      <c r="J42" s="143"/>
      <c r="K42" s="143">
        <f>SUM(I42+J42)</f>
        <v>0</v>
      </c>
      <c r="L42" s="143">
        <f t="shared" si="8"/>
        <v>0</v>
      </c>
      <c r="M42" s="143">
        <f t="shared" si="8"/>
        <v>0</v>
      </c>
      <c r="N42" s="143">
        <f>SUM(L42+M42)</f>
        <v>0</v>
      </c>
      <c r="O42" s="143">
        <f t="shared" si="10"/>
        <v>0</v>
      </c>
      <c r="P42" s="143">
        <f t="shared" si="10"/>
        <v>0</v>
      </c>
      <c r="Q42" s="143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s="7" customFormat="1" ht="15.75">
      <c r="A43" s="134">
        <v>2700</v>
      </c>
      <c r="B43" s="98" t="s">
        <v>50</v>
      </c>
      <c r="C43" s="140">
        <f aca="true" t="shared" si="18" ref="C43:T43">SUM(C44+C45+C46)</f>
        <v>0</v>
      </c>
      <c r="D43" s="140">
        <f t="shared" si="18"/>
        <v>0</v>
      </c>
      <c r="E43" s="140">
        <f t="shared" si="18"/>
        <v>0</v>
      </c>
      <c r="F43" s="140">
        <f t="shared" si="18"/>
        <v>0</v>
      </c>
      <c r="G43" s="140">
        <f t="shared" si="18"/>
        <v>0</v>
      </c>
      <c r="H43" s="140">
        <f t="shared" si="18"/>
        <v>0</v>
      </c>
      <c r="I43" s="141">
        <f>F43*112%</f>
        <v>0</v>
      </c>
      <c r="J43" s="141">
        <f t="shared" si="18"/>
        <v>0</v>
      </c>
      <c r="K43" s="141">
        <f t="shared" si="18"/>
        <v>0</v>
      </c>
      <c r="L43" s="141">
        <f t="shared" si="18"/>
        <v>0</v>
      </c>
      <c r="M43" s="141">
        <f t="shared" si="18"/>
        <v>0</v>
      </c>
      <c r="N43" s="141">
        <f t="shared" si="18"/>
        <v>0</v>
      </c>
      <c r="O43" s="141">
        <f t="shared" si="18"/>
        <v>0</v>
      </c>
      <c r="P43" s="141">
        <f t="shared" si="18"/>
        <v>0</v>
      </c>
      <c r="Q43" s="141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s="9" customFormat="1" ht="15.75">
      <c r="A44" s="135">
        <v>2710</v>
      </c>
      <c r="B44" s="99" t="s">
        <v>18</v>
      </c>
      <c r="C44" s="140"/>
      <c r="D44" s="140"/>
      <c r="E44" s="142">
        <f>SUM(C44+D44)</f>
        <v>0</v>
      </c>
      <c r="F44" s="140"/>
      <c r="G44" s="140"/>
      <c r="H44" s="142">
        <f>SUM(F44+G44)</f>
        <v>0</v>
      </c>
      <c r="I44" s="141"/>
      <c r="J44" s="141"/>
      <c r="K44" s="143">
        <f>SUM(I44+J44)</f>
        <v>0</v>
      </c>
      <c r="L44" s="143">
        <f t="shared" si="8"/>
        <v>0</v>
      </c>
      <c r="M44" s="143">
        <f t="shared" si="8"/>
        <v>0</v>
      </c>
      <c r="N44" s="143">
        <f>SUM(L44+M44)</f>
        <v>0</v>
      </c>
      <c r="O44" s="143">
        <f t="shared" si="10"/>
        <v>0</v>
      </c>
      <c r="P44" s="143">
        <f t="shared" si="10"/>
        <v>0</v>
      </c>
      <c r="Q44" s="143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s="10" customFormat="1" ht="15.75">
      <c r="A45" s="135">
        <v>2720</v>
      </c>
      <c r="B45" s="99" t="s">
        <v>19</v>
      </c>
      <c r="C45" s="142"/>
      <c r="D45" s="142"/>
      <c r="E45" s="142">
        <f>SUM(C45+D45)</f>
        <v>0</v>
      </c>
      <c r="F45" s="142"/>
      <c r="G45" s="142"/>
      <c r="H45" s="142">
        <f>SUM(F45+G45)</f>
        <v>0</v>
      </c>
      <c r="I45" s="143"/>
      <c r="J45" s="143"/>
      <c r="K45" s="143">
        <f>SUM(I45+J45)</f>
        <v>0</v>
      </c>
      <c r="L45" s="143">
        <f t="shared" si="8"/>
        <v>0</v>
      </c>
      <c r="M45" s="143">
        <f t="shared" si="8"/>
        <v>0</v>
      </c>
      <c r="N45" s="143">
        <f>SUM(L45+M45)</f>
        <v>0</v>
      </c>
      <c r="O45" s="143">
        <f t="shared" si="10"/>
        <v>0</v>
      </c>
      <c r="P45" s="143">
        <f t="shared" si="10"/>
        <v>0</v>
      </c>
      <c r="Q45" s="143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s="10" customFormat="1" ht="15.75">
      <c r="A46" s="135">
        <v>2730</v>
      </c>
      <c r="B46" s="99" t="s">
        <v>51</v>
      </c>
      <c r="C46" s="142">
        <v>0</v>
      </c>
      <c r="D46" s="142"/>
      <c r="E46" s="142">
        <f>SUM(C46+D46)</f>
        <v>0</v>
      </c>
      <c r="F46" s="142"/>
      <c r="G46" s="142"/>
      <c r="H46" s="142">
        <f>SUM(F46+G46)</f>
        <v>0</v>
      </c>
      <c r="I46" s="143">
        <v>0</v>
      </c>
      <c r="J46" s="143"/>
      <c r="K46" s="143">
        <f>SUM(I46+J46)</f>
        <v>0</v>
      </c>
      <c r="L46" s="143">
        <f t="shared" si="8"/>
        <v>0</v>
      </c>
      <c r="M46" s="143">
        <f t="shared" si="8"/>
        <v>0</v>
      </c>
      <c r="N46" s="143">
        <f>SUM(L46+M46)</f>
        <v>0</v>
      </c>
      <c r="O46" s="143">
        <f t="shared" si="10"/>
        <v>0</v>
      </c>
      <c r="P46" s="143">
        <f t="shared" si="10"/>
        <v>0</v>
      </c>
      <c r="Q46" s="143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s="10" customFormat="1" ht="15.75">
      <c r="A47" s="134">
        <v>2800</v>
      </c>
      <c r="B47" s="98" t="s">
        <v>9</v>
      </c>
      <c r="C47" s="140">
        <v>0</v>
      </c>
      <c r="D47" s="140"/>
      <c r="E47" s="142">
        <f>SUM(C47+D47)</f>
        <v>0</v>
      </c>
      <c r="F47" s="140">
        <v>1.761</v>
      </c>
      <c r="G47" s="140"/>
      <c r="H47" s="142">
        <f>SUM(F47+G47)</f>
        <v>1.761</v>
      </c>
      <c r="I47" s="141">
        <v>0</v>
      </c>
      <c r="J47" s="141"/>
      <c r="K47" s="143">
        <f>SUM(I47+J47)</f>
        <v>0</v>
      </c>
      <c r="L47" s="143">
        <f t="shared" si="8"/>
        <v>0</v>
      </c>
      <c r="M47" s="143">
        <f t="shared" si="8"/>
        <v>0</v>
      </c>
      <c r="N47" s="143">
        <f>SUM(L47+M47)</f>
        <v>0</v>
      </c>
      <c r="O47" s="141">
        <f t="shared" si="10"/>
        <v>0</v>
      </c>
      <c r="P47" s="141">
        <f t="shared" si="10"/>
        <v>0</v>
      </c>
      <c r="Q47" s="143">
        <f>SUM(O47+P47)</f>
        <v>0</v>
      </c>
      <c r="R47" s="105"/>
      <c r="S47" s="25">
        <f t="shared" si="12"/>
        <v>0</v>
      </c>
      <c r="T47" s="25">
        <f t="shared" si="13"/>
        <v>0</v>
      </c>
    </row>
    <row r="48" spans="1:20" s="10" customFormat="1" ht="15.75">
      <c r="A48" s="134">
        <v>2900</v>
      </c>
      <c r="B48" s="98" t="s">
        <v>28</v>
      </c>
      <c r="C48" s="140"/>
      <c r="D48" s="140"/>
      <c r="E48" s="142">
        <f>SUM(C48+D48)</f>
        <v>0</v>
      </c>
      <c r="F48" s="140"/>
      <c r="G48" s="140"/>
      <c r="H48" s="142">
        <f>SUM(F48+G48)</f>
        <v>0</v>
      </c>
      <c r="I48" s="141"/>
      <c r="J48" s="141"/>
      <c r="K48" s="143">
        <f>SUM(I48+J48)</f>
        <v>0</v>
      </c>
      <c r="L48" s="143">
        <f t="shared" si="8"/>
        <v>0</v>
      </c>
      <c r="M48" s="143">
        <f t="shared" si="8"/>
        <v>0</v>
      </c>
      <c r="N48" s="143">
        <f>SUM(L48+M48)</f>
        <v>0</v>
      </c>
      <c r="O48" s="143">
        <f t="shared" si="10"/>
        <v>0</v>
      </c>
      <c r="P48" s="143">
        <f t="shared" si="10"/>
        <v>0</v>
      </c>
      <c r="Q48" s="143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5.75">
      <c r="A49" s="134">
        <v>3000</v>
      </c>
      <c r="B49" s="98" t="s">
        <v>20</v>
      </c>
      <c r="C49" s="140">
        <f aca="true" t="shared" si="19" ref="C49:Q49">SUM(C50+C64)</f>
        <v>0</v>
      </c>
      <c r="D49" s="140">
        <f t="shared" si="19"/>
        <v>0</v>
      </c>
      <c r="E49" s="140">
        <f t="shared" si="19"/>
        <v>0</v>
      </c>
      <c r="F49" s="140">
        <f t="shared" si="19"/>
        <v>0</v>
      </c>
      <c r="G49" s="140">
        <f t="shared" si="19"/>
        <v>0</v>
      </c>
      <c r="H49" s="140">
        <f t="shared" si="19"/>
        <v>0</v>
      </c>
      <c r="I49" s="141">
        <f t="shared" si="19"/>
        <v>0</v>
      </c>
      <c r="J49" s="141">
        <f t="shared" si="19"/>
        <v>0</v>
      </c>
      <c r="K49" s="141">
        <f t="shared" si="19"/>
        <v>0</v>
      </c>
      <c r="L49" s="141">
        <f t="shared" si="19"/>
        <v>0</v>
      </c>
      <c r="M49" s="141">
        <f t="shared" si="19"/>
        <v>0</v>
      </c>
      <c r="N49" s="141">
        <f t="shared" si="19"/>
        <v>0</v>
      </c>
      <c r="O49" s="141">
        <f t="shared" si="19"/>
        <v>0</v>
      </c>
      <c r="P49" s="141">
        <f t="shared" si="19"/>
        <v>0</v>
      </c>
      <c r="Q49" s="141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s="10" customFormat="1" ht="15.75">
      <c r="A50" s="134">
        <v>3100</v>
      </c>
      <c r="B50" s="98" t="s">
        <v>52</v>
      </c>
      <c r="C50" s="140">
        <f aca="true" t="shared" si="20" ref="C50:Q50">SUM(C51+C52+C55+C58+C62+C63)</f>
        <v>0</v>
      </c>
      <c r="D50" s="140">
        <f t="shared" si="20"/>
        <v>0</v>
      </c>
      <c r="E50" s="140">
        <f t="shared" si="20"/>
        <v>0</v>
      </c>
      <c r="F50" s="140">
        <f t="shared" si="20"/>
        <v>0</v>
      </c>
      <c r="G50" s="140">
        <f t="shared" si="20"/>
        <v>0</v>
      </c>
      <c r="H50" s="140">
        <f t="shared" si="20"/>
        <v>0</v>
      </c>
      <c r="I50" s="141">
        <f t="shared" si="20"/>
        <v>0</v>
      </c>
      <c r="J50" s="141">
        <f t="shared" si="20"/>
        <v>0</v>
      </c>
      <c r="K50" s="141">
        <f t="shared" si="20"/>
        <v>0</v>
      </c>
      <c r="L50" s="141">
        <f t="shared" si="20"/>
        <v>0</v>
      </c>
      <c r="M50" s="141">
        <f t="shared" si="20"/>
        <v>0</v>
      </c>
      <c r="N50" s="141">
        <f t="shared" si="20"/>
        <v>0</v>
      </c>
      <c r="O50" s="141">
        <f t="shared" si="20"/>
        <v>0</v>
      </c>
      <c r="P50" s="141">
        <f t="shared" si="20"/>
        <v>0</v>
      </c>
      <c r="Q50" s="141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0">
      <c r="A51" s="135">
        <v>3110</v>
      </c>
      <c r="B51" s="100" t="s">
        <v>53</v>
      </c>
      <c r="C51" s="142"/>
      <c r="D51" s="142">
        <v>0</v>
      </c>
      <c r="E51" s="142">
        <f>SUM(C51+D51)</f>
        <v>0</v>
      </c>
      <c r="F51" s="142"/>
      <c r="G51" s="142">
        <v>0</v>
      </c>
      <c r="H51" s="142">
        <f>SUM(F51+G51)</f>
        <v>0</v>
      </c>
      <c r="I51" s="143">
        <f>F51*112%</f>
        <v>0</v>
      </c>
      <c r="J51" s="143">
        <v>0</v>
      </c>
      <c r="K51" s="143">
        <f>SUM(I51+J51)</f>
        <v>0</v>
      </c>
      <c r="L51" s="143">
        <f aca="true" t="shared" si="21" ref="L51:M68">I51*108.1%</f>
        <v>0</v>
      </c>
      <c r="M51" s="143">
        <f t="shared" si="21"/>
        <v>0</v>
      </c>
      <c r="N51" s="143">
        <f>SUM(L51+M51)</f>
        <v>0</v>
      </c>
      <c r="O51" s="143">
        <f aca="true" t="shared" si="22" ref="O51:P68">L51*105.5%</f>
        <v>0</v>
      </c>
      <c r="P51" s="143">
        <f t="shared" si="22"/>
        <v>0</v>
      </c>
      <c r="Q51" s="143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" customHeight="1">
      <c r="A52" s="135">
        <v>3120</v>
      </c>
      <c r="B52" s="100" t="s">
        <v>21</v>
      </c>
      <c r="C52" s="142">
        <f aca="true" t="shared" si="25" ref="C52:T52">SUM(C53+C54)</f>
        <v>0</v>
      </c>
      <c r="D52" s="142">
        <f t="shared" si="25"/>
        <v>0</v>
      </c>
      <c r="E52" s="142">
        <f t="shared" si="25"/>
        <v>0</v>
      </c>
      <c r="F52" s="142">
        <f t="shared" si="25"/>
        <v>0</v>
      </c>
      <c r="G52" s="142">
        <f t="shared" si="25"/>
        <v>0</v>
      </c>
      <c r="H52" s="142">
        <f t="shared" si="25"/>
        <v>0</v>
      </c>
      <c r="I52" s="143">
        <f t="shared" si="25"/>
        <v>0</v>
      </c>
      <c r="J52" s="143">
        <f t="shared" si="25"/>
        <v>0</v>
      </c>
      <c r="K52" s="143">
        <f t="shared" si="25"/>
        <v>0</v>
      </c>
      <c r="L52" s="143">
        <f t="shared" si="25"/>
        <v>0</v>
      </c>
      <c r="M52" s="143">
        <f t="shared" si="25"/>
        <v>0</v>
      </c>
      <c r="N52" s="143">
        <f t="shared" si="25"/>
        <v>0</v>
      </c>
      <c r="O52" s="143">
        <f t="shared" si="25"/>
        <v>0</v>
      </c>
      <c r="P52" s="143">
        <f t="shared" si="25"/>
        <v>0</v>
      </c>
      <c r="Q52" s="143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" customHeight="1">
      <c r="A53" s="135">
        <v>3121</v>
      </c>
      <c r="B53" s="100" t="s">
        <v>54</v>
      </c>
      <c r="C53" s="142"/>
      <c r="D53" s="142"/>
      <c r="E53" s="142">
        <f aca="true" t="shared" si="26" ref="E53:E63">SUM(C53+D53)</f>
        <v>0</v>
      </c>
      <c r="F53" s="142"/>
      <c r="G53" s="142"/>
      <c r="H53" s="142">
        <f aca="true" t="shared" si="27" ref="H53:H63">SUM(F53+G53)</f>
        <v>0</v>
      </c>
      <c r="I53" s="143">
        <f>F53*112%</f>
        <v>0</v>
      </c>
      <c r="J53" s="143"/>
      <c r="K53" s="143">
        <f aca="true" t="shared" si="28" ref="K53:K63">SUM(I53+J53)</f>
        <v>0</v>
      </c>
      <c r="L53" s="143">
        <f t="shared" si="21"/>
        <v>0</v>
      </c>
      <c r="M53" s="143">
        <f t="shared" si="21"/>
        <v>0</v>
      </c>
      <c r="N53" s="143">
        <f>SUM(L53+M53)</f>
        <v>0</v>
      </c>
      <c r="O53" s="143">
        <f t="shared" si="22"/>
        <v>0</v>
      </c>
      <c r="P53" s="143">
        <f t="shared" si="22"/>
        <v>0</v>
      </c>
      <c r="Q53" s="143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15" customHeight="1">
      <c r="A54" s="135">
        <v>3122</v>
      </c>
      <c r="B54" s="100" t="s">
        <v>55</v>
      </c>
      <c r="C54" s="142"/>
      <c r="D54" s="142"/>
      <c r="E54" s="142">
        <f t="shared" si="26"/>
        <v>0</v>
      </c>
      <c r="F54" s="142"/>
      <c r="G54" s="142"/>
      <c r="H54" s="142">
        <f t="shared" si="27"/>
        <v>0</v>
      </c>
      <c r="I54" s="143">
        <f>F54*112%</f>
        <v>0</v>
      </c>
      <c r="J54" s="143"/>
      <c r="K54" s="143">
        <f t="shared" si="28"/>
        <v>0</v>
      </c>
      <c r="L54" s="143">
        <f t="shared" si="21"/>
        <v>0</v>
      </c>
      <c r="M54" s="143">
        <f t="shared" si="21"/>
        <v>0</v>
      </c>
      <c r="N54" s="143">
        <f>SUM(L54+M54)</f>
        <v>0</v>
      </c>
      <c r="O54" s="143">
        <f t="shared" si="22"/>
        <v>0</v>
      </c>
      <c r="P54" s="143">
        <f t="shared" si="22"/>
        <v>0</v>
      </c>
      <c r="Q54" s="143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" customHeight="1">
      <c r="A55" s="135">
        <v>3130</v>
      </c>
      <c r="B55" s="100" t="s">
        <v>22</v>
      </c>
      <c r="C55" s="142">
        <f>SUM(C56+C57)</f>
        <v>0</v>
      </c>
      <c r="D55" s="142">
        <f aca="true" t="shared" si="30" ref="D55:T55">SUM(D56+D57)</f>
        <v>0</v>
      </c>
      <c r="E55" s="142">
        <f t="shared" si="30"/>
        <v>0</v>
      </c>
      <c r="F55" s="142">
        <f t="shared" si="30"/>
        <v>0</v>
      </c>
      <c r="G55" s="142">
        <f t="shared" si="30"/>
        <v>0</v>
      </c>
      <c r="H55" s="142">
        <f t="shared" si="30"/>
        <v>0</v>
      </c>
      <c r="I55" s="143">
        <f t="shared" si="30"/>
        <v>0</v>
      </c>
      <c r="J55" s="143">
        <f t="shared" si="30"/>
        <v>0</v>
      </c>
      <c r="K55" s="143">
        <f t="shared" si="30"/>
        <v>0</v>
      </c>
      <c r="L55" s="143">
        <f t="shared" si="30"/>
        <v>0</v>
      </c>
      <c r="M55" s="143">
        <f t="shared" si="30"/>
        <v>0</v>
      </c>
      <c r="N55" s="143">
        <f t="shared" si="30"/>
        <v>0</v>
      </c>
      <c r="O55" s="143">
        <f t="shared" si="30"/>
        <v>0</v>
      </c>
      <c r="P55" s="143">
        <f t="shared" si="30"/>
        <v>0</v>
      </c>
      <c r="Q55" s="143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15" customHeight="1">
      <c r="A56" s="135">
        <v>3131</v>
      </c>
      <c r="B56" s="100" t="s">
        <v>56</v>
      </c>
      <c r="C56" s="142"/>
      <c r="D56" s="142"/>
      <c r="E56" s="142">
        <f t="shared" si="26"/>
        <v>0</v>
      </c>
      <c r="F56" s="142"/>
      <c r="G56" s="142"/>
      <c r="H56" s="142">
        <f t="shared" si="27"/>
        <v>0</v>
      </c>
      <c r="I56" s="143">
        <f>F56*112%</f>
        <v>0</v>
      </c>
      <c r="J56" s="143"/>
      <c r="K56" s="143">
        <f t="shared" si="28"/>
        <v>0</v>
      </c>
      <c r="L56" s="143">
        <f t="shared" si="21"/>
        <v>0</v>
      </c>
      <c r="M56" s="143">
        <f t="shared" si="21"/>
        <v>0</v>
      </c>
      <c r="N56" s="143">
        <f>SUM(L56+M56)</f>
        <v>0</v>
      </c>
      <c r="O56" s="143">
        <f t="shared" si="22"/>
        <v>0</v>
      </c>
      <c r="P56" s="143">
        <f t="shared" si="22"/>
        <v>0</v>
      </c>
      <c r="Q56" s="143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s="9" customFormat="1" ht="15" customHeight="1">
      <c r="A57" s="135">
        <v>3132</v>
      </c>
      <c r="B57" s="100" t="s">
        <v>23</v>
      </c>
      <c r="C57" s="142"/>
      <c r="D57" s="142">
        <v>0</v>
      </c>
      <c r="E57" s="142">
        <f t="shared" si="26"/>
        <v>0</v>
      </c>
      <c r="F57" s="140"/>
      <c r="G57" s="142">
        <v>0</v>
      </c>
      <c r="H57" s="142">
        <f t="shared" si="27"/>
        <v>0</v>
      </c>
      <c r="I57" s="143">
        <f>F57*112%</f>
        <v>0</v>
      </c>
      <c r="J57" s="143">
        <f>G57*112%</f>
        <v>0</v>
      </c>
      <c r="K57" s="143">
        <f t="shared" si="28"/>
        <v>0</v>
      </c>
      <c r="L57" s="143">
        <f t="shared" si="21"/>
        <v>0</v>
      </c>
      <c r="M57" s="143">
        <f t="shared" si="21"/>
        <v>0</v>
      </c>
      <c r="N57" s="143">
        <f>SUM(L57+M57)</f>
        <v>0</v>
      </c>
      <c r="O57" s="143">
        <f t="shared" si="22"/>
        <v>0</v>
      </c>
      <c r="P57" s="143">
        <f t="shared" si="22"/>
        <v>0</v>
      </c>
      <c r="Q57" s="143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s="9" customFormat="1" ht="15" customHeight="1">
      <c r="A58" s="135">
        <v>3140</v>
      </c>
      <c r="B58" s="100" t="s">
        <v>24</v>
      </c>
      <c r="C58" s="142">
        <f>SUM(C59+C60+C61)</f>
        <v>0</v>
      </c>
      <c r="D58" s="142">
        <f aca="true" t="shared" si="31" ref="D58:T58">SUM(D59+D60+D61)</f>
        <v>0</v>
      </c>
      <c r="E58" s="142">
        <f t="shared" si="31"/>
        <v>0</v>
      </c>
      <c r="F58" s="142">
        <f t="shared" si="31"/>
        <v>0</v>
      </c>
      <c r="G58" s="142">
        <f t="shared" si="31"/>
        <v>0</v>
      </c>
      <c r="H58" s="142">
        <f t="shared" si="31"/>
        <v>0</v>
      </c>
      <c r="I58" s="143">
        <f t="shared" si="31"/>
        <v>0</v>
      </c>
      <c r="J58" s="143">
        <f t="shared" si="31"/>
        <v>0</v>
      </c>
      <c r="K58" s="143">
        <f t="shared" si="31"/>
        <v>0</v>
      </c>
      <c r="L58" s="143">
        <f t="shared" si="31"/>
        <v>0</v>
      </c>
      <c r="M58" s="143">
        <f t="shared" si="31"/>
        <v>0</v>
      </c>
      <c r="N58" s="143">
        <f t="shared" si="31"/>
        <v>0</v>
      </c>
      <c r="O58" s="143">
        <f t="shared" si="31"/>
        <v>0</v>
      </c>
      <c r="P58" s="143">
        <f t="shared" si="31"/>
        <v>0</v>
      </c>
      <c r="Q58" s="143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s="9" customFormat="1" ht="15" customHeight="1">
      <c r="A59" s="135">
        <v>3141</v>
      </c>
      <c r="B59" s="100" t="s">
        <v>57</v>
      </c>
      <c r="C59" s="142"/>
      <c r="D59" s="142"/>
      <c r="E59" s="142">
        <f t="shared" si="26"/>
        <v>0</v>
      </c>
      <c r="F59" s="142"/>
      <c r="G59" s="142"/>
      <c r="H59" s="142">
        <f t="shared" si="27"/>
        <v>0</v>
      </c>
      <c r="I59" s="143">
        <f>F59*112%</f>
        <v>0</v>
      </c>
      <c r="J59" s="143"/>
      <c r="K59" s="143">
        <f t="shared" si="28"/>
        <v>0</v>
      </c>
      <c r="L59" s="143">
        <f t="shared" si="21"/>
        <v>0</v>
      </c>
      <c r="M59" s="143">
        <f t="shared" si="21"/>
        <v>0</v>
      </c>
      <c r="N59" s="143">
        <f>SUM(L59+M59)</f>
        <v>0</v>
      </c>
      <c r="O59" s="143">
        <f t="shared" si="22"/>
        <v>0</v>
      </c>
      <c r="P59" s="143">
        <f t="shared" si="22"/>
        <v>0</v>
      </c>
      <c r="Q59" s="143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s="9" customFormat="1" ht="15" customHeight="1">
      <c r="A60" s="135">
        <v>3142</v>
      </c>
      <c r="B60" s="100" t="s">
        <v>58</v>
      </c>
      <c r="C60" s="142"/>
      <c r="D60" s="142"/>
      <c r="E60" s="142">
        <f t="shared" si="26"/>
        <v>0</v>
      </c>
      <c r="F60" s="142"/>
      <c r="G60" s="142"/>
      <c r="H60" s="142">
        <f t="shared" si="27"/>
        <v>0</v>
      </c>
      <c r="I60" s="143">
        <f>F60*112%</f>
        <v>0</v>
      </c>
      <c r="J60" s="143"/>
      <c r="K60" s="143">
        <f t="shared" si="28"/>
        <v>0</v>
      </c>
      <c r="L60" s="143">
        <f t="shared" si="21"/>
        <v>0</v>
      </c>
      <c r="M60" s="143">
        <f t="shared" si="21"/>
        <v>0</v>
      </c>
      <c r="N60" s="143">
        <f>SUM(L60+M60)</f>
        <v>0</v>
      </c>
      <c r="O60" s="143">
        <f t="shared" si="22"/>
        <v>0</v>
      </c>
      <c r="P60" s="143">
        <f t="shared" si="22"/>
        <v>0</v>
      </c>
      <c r="Q60" s="143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15" customHeight="1">
      <c r="A61" s="135">
        <v>3143</v>
      </c>
      <c r="B61" s="100" t="s">
        <v>59</v>
      </c>
      <c r="C61" s="142"/>
      <c r="D61" s="142"/>
      <c r="E61" s="142">
        <f t="shared" si="26"/>
        <v>0</v>
      </c>
      <c r="F61" s="142"/>
      <c r="G61" s="142"/>
      <c r="H61" s="142">
        <f t="shared" si="27"/>
        <v>0</v>
      </c>
      <c r="I61" s="143">
        <f>F61*112%</f>
        <v>0</v>
      </c>
      <c r="J61" s="143"/>
      <c r="K61" s="143">
        <f t="shared" si="28"/>
        <v>0</v>
      </c>
      <c r="L61" s="143">
        <f t="shared" si="21"/>
        <v>0</v>
      </c>
      <c r="M61" s="143">
        <f t="shared" si="21"/>
        <v>0</v>
      </c>
      <c r="N61" s="143">
        <f>SUM(L61+M61)</f>
        <v>0</v>
      </c>
      <c r="O61" s="143">
        <f t="shared" si="22"/>
        <v>0</v>
      </c>
      <c r="P61" s="143">
        <f t="shared" si="22"/>
        <v>0</v>
      </c>
      <c r="Q61" s="143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s="7" customFormat="1" ht="15" customHeight="1">
      <c r="A62" s="135">
        <v>3150</v>
      </c>
      <c r="B62" s="100" t="s">
        <v>60</v>
      </c>
      <c r="C62" s="140"/>
      <c r="D62" s="140"/>
      <c r="E62" s="142">
        <f t="shared" si="26"/>
        <v>0</v>
      </c>
      <c r="F62" s="140"/>
      <c r="G62" s="140"/>
      <c r="H62" s="142">
        <f t="shared" si="27"/>
        <v>0</v>
      </c>
      <c r="I62" s="143">
        <f>F62*112%</f>
        <v>0</v>
      </c>
      <c r="J62" s="141"/>
      <c r="K62" s="143">
        <f t="shared" si="28"/>
        <v>0</v>
      </c>
      <c r="L62" s="143">
        <f t="shared" si="21"/>
        <v>0</v>
      </c>
      <c r="M62" s="143">
        <f t="shared" si="21"/>
        <v>0</v>
      </c>
      <c r="N62" s="143">
        <f>SUM(L62+M62)</f>
        <v>0</v>
      </c>
      <c r="O62" s="143">
        <f t="shared" si="22"/>
        <v>0</v>
      </c>
      <c r="P62" s="143">
        <f t="shared" si="22"/>
        <v>0</v>
      </c>
      <c r="Q62" s="143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" customHeight="1">
      <c r="A63" s="135">
        <v>3160</v>
      </c>
      <c r="B63" s="100" t="s">
        <v>61</v>
      </c>
      <c r="C63" s="142"/>
      <c r="D63" s="142"/>
      <c r="E63" s="142">
        <f t="shared" si="26"/>
        <v>0</v>
      </c>
      <c r="F63" s="142"/>
      <c r="G63" s="142"/>
      <c r="H63" s="142">
        <f t="shared" si="27"/>
        <v>0</v>
      </c>
      <c r="I63" s="143">
        <f>F63*112%</f>
        <v>0</v>
      </c>
      <c r="J63" s="143"/>
      <c r="K63" s="143">
        <f t="shared" si="28"/>
        <v>0</v>
      </c>
      <c r="L63" s="143">
        <f t="shared" si="21"/>
        <v>0</v>
      </c>
      <c r="M63" s="143">
        <f t="shared" si="21"/>
        <v>0</v>
      </c>
      <c r="N63" s="143">
        <f>SUM(L63+M63)</f>
        <v>0</v>
      </c>
      <c r="O63" s="143">
        <f t="shared" si="22"/>
        <v>0</v>
      </c>
      <c r="P63" s="143">
        <f t="shared" si="22"/>
        <v>0</v>
      </c>
      <c r="Q63" s="143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15.75">
      <c r="A64" s="134">
        <v>3200</v>
      </c>
      <c r="B64" s="101" t="s">
        <v>25</v>
      </c>
      <c r="C64" s="140">
        <f aca="true" t="shared" si="32" ref="C64:T64">SUM(C65+C66+C67+C68)</f>
        <v>0</v>
      </c>
      <c r="D64" s="140">
        <f t="shared" si="32"/>
        <v>0</v>
      </c>
      <c r="E64" s="140">
        <f t="shared" si="32"/>
        <v>0</v>
      </c>
      <c r="F64" s="140">
        <f t="shared" si="32"/>
        <v>0</v>
      </c>
      <c r="G64" s="140">
        <f t="shared" si="32"/>
        <v>0</v>
      </c>
      <c r="H64" s="140">
        <f t="shared" si="32"/>
        <v>0</v>
      </c>
      <c r="I64" s="141">
        <f t="shared" si="32"/>
        <v>0</v>
      </c>
      <c r="J64" s="141">
        <f t="shared" si="32"/>
        <v>0</v>
      </c>
      <c r="K64" s="141">
        <f t="shared" si="32"/>
        <v>0</v>
      </c>
      <c r="L64" s="141">
        <f t="shared" si="32"/>
        <v>0</v>
      </c>
      <c r="M64" s="141">
        <f t="shared" si="32"/>
        <v>0</v>
      </c>
      <c r="N64" s="141">
        <f t="shared" si="32"/>
        <v>0</v>
      </c>
      <c r="O64" s="141">
        <f t="shared" si="32"/>
        <v>0</v>
      </c>
      <c r="P64" s="141">
        <f t="shared" si="32"/>
        <v>0</v>
      </c>
      <c r="Q64" s="141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30">
      <c r="A65" s="135">
        <v>3210</v>
      </c>
      <c r="B65" s="100" t="s">
        <v>26</v>
      </c>
      <c r="C65" s="142"/>
      <c r="D65" s="142"/>
      <c r="E65" s="142">
        <f>SUM(C65+D65)</f>
        <v>0</v>
      </c>
      <c r="F65" s="142"/>
      <c r="G65" s="142"/>
      <c r="H65" s="142">
        <f>SUM(F65+G65)</f>
        <v>0</v>
      </c>
      <c r="I65" s="143">
        <f>F65*112%</f>
        <v>0</v>
      </c>
      <c r="J65" s="143"/>
      <c r="K65" s="143">
        <f>SUM(I65+J65)</f>
        <v>0</v>
      </c>
      <c r="L65" s="143">
        <f t="shared" si="21"/>
        <v>0</v>
      </c>
      <c r="M65" s="143">
        <f t="shared" si="21"/>
        <v>0</v>
      </c>
      <c r="N65" s="143">
        <f>SUM(L65+M65)</f>
        <v>0</v>
      </c>
      <c r="O65" s="143">
        <f t="shared" si="22"/>
        <v>0</v>
      </c>
      <c r="P65" s="143">
        <f t="shared" si="22"/>
        <v>0</v>
      </c>
      <c r="Q65" s="143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30">
      <c r="A66" s="135">
        <v>3220</v>
      </c>
      <c r="B66" s="100" t="s">
        <v>62</v>
      </c>
      <c r="C66" s="142"/>
      <c r="D66" s="142"/>
      <c r="E66" s="142">
        <f>SUM(C66+D66)</f>
        <v>0</v>
      </c>
      <c r="F66" s="142"/>
      <c r="G66" s="142"/>
      <c r="H66" s="142">
        <f>SUM(F66+G66)</f>
        <v>0</v>
      </c>
      <c r="I66" s="143">
        <f>F66*112%</f>
        <v>0</v>
      </c>
      <c r="J66" s="143"/>
      <c r="K66" s="143">
        <f>SUM(I66+J66)</f>
        <v>0</v>
      </c>
      <c r="L66" s="143">
        <f t="shared" si="21"/>
        <v>0</v>
      </c>
      <c r="M66" s="143">
        <f t="shared" si="21"/>
        <v>0</v>
      </c>
      <c r="N66" s="143">
        <f>SUM(L66+M66)</f>
        <v>0</v>
      </c>
      <c r="O66" s="143">
        <f t="shared" si="22"/>
        <v>0</v>
      </c>
      <c r="P66" s="143">
        <f t="shared" si="22"/>
        <v>0</v>
      </c>
      <c r="Q66" s="143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30">
      <c r="A67" s="135">
        <v>3230</v>
      </c>
      <c r="B67" s="100" t="s">
        <v>63</v>
      </c>
      <c r="C67" s="142"/>
      <c r="D67" s="142"/>
      <c r="E67" s="142">
        <f>SUM(C67+D67)</f>
        <v>0</v>
      </c>
      <c r="F67" s="142"/>
      <c r="G67" s="142"/>
      <c r="H67" s="142">
        <f>SUM(F67+G67)</f>
        <v>0</v>
      </c>
      <c r="I67" s="143">
        <f>F67*112%</f>
        <v>0</v>
      </c>
      <c r="J67" s="143"/>
      <c r="K67" s="143">
        <f>SUM(I67+J67)</f>
        <v>0</v>
      </c>
      <c r="L67" s="143">
        <f t="shared" si="21"/>
        <v>0</v>
      </c>
      <c r="M67" s="143">
        <f t="shared" si="21"/>
        <v>0</v>
      </c>
      <c r="N67" s="143">
        <f>SUM(L67+M67)</f>
        <v>0</v>
      </c>
      <c r="O67" s="143">
        <f t="shared" si="22"/>
        <v>0</v>
      </c>
      <c r="P67" s="143">
        <f t="shared" si="22"/>
        <v>0</v>
      </c>
      <c r="Q67" s="143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" customHeight="1">
      <c r="A68" s="135">
        <v>3240</v>
      </c>
      <c r="B68" s="100" t="s">
        <v>27</v>
      </c>
      <c r="C68" s="142"/>
      <c r="D68" s="142"/>
      <c r="E68" s="142">
        <f>SUM(C68+D68)</f>
        <v>0</v>
      </c>
      <c r="F68" s="142"/>
      <c r="G68" s="142"/>
      <c r="H68" s="142">
        <f>SUM(F68+G68)</f>
        <v>0</v>
      </c>
      <c r="I68" s="143">
        <f>F68*112%</f>
        <v>0</v>
      </c>
      <c r="J68" s="143"/>
      <c r="K68" s="143">
        <f>SUM(I68+J68)</f>
        <v>0</v>
      </c>
      <c r="L68" s="143">
        <f t="shared" si="21"/>
        <v>0</v>
      </c>
      <c r="M68" s="143">
        <f t="shared" si="21"/>
        <v>0</v>
      </c>
      <c r="N68" s="143">
        <f>SUM(L68+M68)</f>
        <v>0</v>
      </c>
      <c r="O68" s="143">
        <f t="shared" si="22"/>
        <v>0</v>
      </c>
      <c r="P68" s="143">
        <f t="shared" si="22"/>
        <v>0</v>
      </c>
      <c r="Q68" s="143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1:20" ht="15.75">
      <c r="A69" s="136"/>
      <c r="B69" s="119"/>
      <c r="C69" s="111"/>
      <c r="D69" s="111"/>
      <c r="E69" s="111"/>
      <c r="F69" s="111"/>
      <c r="G69" s="111"/>
      <c r="H69" s="111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14" ht="15.75">
      <c r="B70" s="32" t="s">
        <v>119</v>
      </c>
      <c r="C70" s="32"/>
      <c r="D70" s="32"/>
      <c r="E70" s="32"/>
      <c r="F70" s="32"/>
      <c r="G70" s="32"/>
      <c r="H70" s="32"/>
      <c r="I70" s="32"/>
      <c r="J70" s="32"/>
      <c r="K70" s="32" t="s">
        <v>120</v>
      </c>
      <c r="L70" s="32"/>
      <c r="M70" s="32" t="s">
        <v>121</v>
      </c>
      <c r="N70" s="32"/>
    </row>
    <row r="71" spans="2:14" ht="15.75">
      <c r="B71" s="92"/>
      <c r="C71" s="32"/>
      <c r="D71" s="32"/>
      <c r="E71" s="32"/>
      <c r="F71" s="32"/>
      <c r="G71" s="32"/>
      <c r="H71" s="32"/>
      <c r="I71" s="32"/>
      <c r="J71" s="32"/>
      <c r="K71" s="93" t="s">
        <v>29</v>
      </c>
      <c r="L71" s="32"/>
      <c r="M71" s="32"/>
      <c r="N71" s="32"/>
    </row>
    <row r="72" spans="2:14" ht="15.75" hidden="1">
      <c r="B72" s="32" t="s">
        <v>122</v>
      </c>
      <c r="C72" s="32"/>
      <c r="D72" s="32"/>
      <c r="E72" s="32"/>
      <c r="F72" s="32"/>
      <c r="G72" s="32"/>
      <c r="H72" s="32"/>
      <c r="I72" s="32"/>
      <c r="J72" s="32"/>
      <c r="K72" s="32" t="s">
        <v>120</v>
      </c>
      <c r="L72" s="32"/>
      <c r="M72" s="32" t="s">
        <v>123</v>
      </c>
      <c r="N72" s="32"/>
    </row>
    <row r="73" spans="2:14" ht="15.75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3:14" ht="15.75">
      <c r="C74" s="32"/>
      <c r="D74" s="32"/>
      <c r="E74" s="32"/>
      <c r="F74" s="32"/>
      <c r="G74" s="32"/>
      <c r="H74" s="32"/>
      <c r="K74" s="93" t="s">
        <v>29</v>
      </c>
      <c r="L74" s="32"/>
      <c r="M74" s="32"/>
      <c r="N74" s="32"/>
    </row>
    <row r="75" spans="3:8" ht="15.75">
      <c r="C75" s="32"/>
      <c r="D75" s="32"/>
      <c r="E75" s="32"/>
      <c r="F75" s="32"/>
      <c r="G75" s="32"/>
      <c r="H75" s="32"/>
    </row>
    <row r="76" spans="3:11" ht="15.75">
      <c r="C76" s="32"/>
      <c r="D76" s="32"/>
      <c r="E76" s="32"/>
      <c r="F76" s="32"/>
      <c r="G76" s="32"/>
      <c r="H76" s="32"/>
      <c r="K76" s="4"/>
    </row>
    <row r="77" spans="3:8" ht="15.75">
      <c r="C77" s="32"/>
      <c r="D77" s="32"/>
      <c r="E77" s="32"/>
      <c r="F77" s="32"/>
      <c r="G77" s="32"/>
      <c r="H77" s="32"/>
    </row>
    <row r="78" spans="3:8" ht="15.75">
      <c r="C78" s="32"/>
      <c r="D78" s="32"/>
      <c r="E78" s="32"/>
      <c r="F78" s="32"/>
      <c r="G78" s="32"/>
      <c r="H78" s="32"/>
    </row>
    <row r="79" spans="3:8" ht="15.75">
      <c r="C79" s="32"/>
      <c r="D79" s="32"/>
      <c r="E79" s="32"/>
      <c r="F79" s="32"/>
      <c r="G79" s="32"/>
      <c r="H79" s="32"/>
    </row>
    <row r="80" spans="1:8" ht="15.75">
      <c r="A80" s="144"/>
      <c r="B80" s="14"/>
      <c r="C80" s="32"/>
      <c r="D80" s="32"/>
      <c r="E80" s="32"/>
      <c r="F80" s="32"/>
      <c r="G80" s="32"/>
      <c r="H80" s="32"/>
    </row>
    <row r="81" spans="1:8" ht="15.75">
      <c r="A81" s="144"/>
      <c r="B81" s="14"/>
      <c r="C81" s="32"/>
      <c r="D81" s="32"/>
      <c r="E81" s="32"/>
      <c r="F81" s="32"/>
      <c r="G81" s="32"/>
      <c r="H81" s="32"/>
    </row>
    <row r="82" spans="1:8" ht="15.75">
      <c r="A82" s="137"/>
      <c r="B82"/>
      <c r="C82" s="32"/>
      <c r="D82" s="32"/>
      <c r="E82" s="32"/>
      <c r="F82" s="32"/>
      <c r="G82" s="32"/>
      <c r="H82" s="32"/>
    </row>
    <row r="83" spans="1:8" ht="15.75">
      <c r="A83" s="137"/>
      <c r="B83"/>
      <c r="C83" s="32"/>
      <c r="D83" s="32"/>
      <c r="E83" s="32"/>
      <c r="F83" s="32"/>
      <c r="G83" s="32"/>
      <c r="H83" s="32"/>
    </row>
    <row r="84" spans="1:8" ht="15.75">
      <c r="A84" s="137"/>
      <c r="B84"/>
      <c r="C84" s="32"/>
      <c r="D84" s="32"/>
      <c r="E84" s="32"/>
      <c r="F84" s="32"/>
      <c r="G84" s="32"/>
      <c r="H84" s="32"/>
    </row>
    <row r="85" spans="1:8" ht="15.75">
      <c r="A85" s="137"/>
      <c r="B85"/>
      <c r="C85" s="32"/>
      <c r="D85" s="32"/>
      <c r="E85" s="32"/>
      <c r="F85" s="32"/>
      <c r="G85" s="32"/>
      <c r="H85" s="32"/>
    </row>
    <row r="86" spans="1:8" ht="15.75">
      <c r="A86" s="144"/>
      <c r="B86" s="14"/>
      <c r="C86" s="32"/>
      <c r="D86" s="32"/>
      <c r="E86" s="32"/>
      <c r="F86" s="32"/>
      <c r="G86" s="32"/>
      <c r="H86" s="32"/>
    </row>
    <row r="87" spans="1:8" ht="15.75">
      <c r="A87" s="137"/>
      <c r="B87"/>
      <c r="C87" s="32"/>
      <c r="D87" s="32"/>
      <c r="E87" s="32"/>
      <c r="F87" s="32"/>
      <c r="G87" s="32"/>
      <c r="H87" s="32"/>
    </row>
    <row r="88" spans="1:8" ht="15.75">
      <c r="A88" s="137"/>
      <c r="B88"/>
      <c r="C88" s="32"/>
      <c r="D88" s="32"/>
      <c r="E88" s="32"/>
      <c r="F88" s="32"/>
      <c r="G88" s="32"/>
      <c r="H88" s="32"/>
    </row>
    <row r="89" spans="1:8" ht="15.75">
      <c r="A89" s="137"/>
      <c r="B89"/>
      <c r="C89" s="32"/>
      <c r="D89" s="32"/>
      <c r="E89" s="32"/>
      <c r="F89" s="32"/>
      <c r="G89" s="32"/>
      <c r="H89" s="32"/>
    </row>
    <row r="90" spans="1:8" ht="15.75">
      <c r="A90" s="137"/>
      <c r="B90"/>
      <c r="C90" s="32"/>
      <c r="D90" s="32"/>
      <c r="E90" s="32"/>
      <c r="F90" s="32"/>
      <c r="G90" s="32"/>
      <c r="H90" s="32"/>
    </row>
    <row r="91" spans="1:8" ht="15.75">
      <c r="A91" s="137"/>
      <c r="B91"/>
      <c r="C91" s="32"/>
      <c r="D91" s="32"/>
      <c r="E91" s="32"/>
      <c r="F91" s="32"/>
      <c r="G91" s="32"/>
      <c r="H91" s="32"/>
    </row>
    <row r="92" spans="1:8" ht="15.75">
      <c r="A92" s="137"/>
      <c r="B92"/>
      <c r="C92" s="32"/>
      <c r="D92" s="32"/>
      <c r="E92" s="32"/>
      <c r="F92" s="32"/>
      <c r="G92" s="32"/>
      <c r="H92" s="32"/>
    </row>
    <row r="93" spans="1:2" ht="15.75">
      <c r="A93" s="137"/>
      <c r="B93"/>
    </row>
    <row r="94" spans="1:2" ht="15.75">
      <c r="A94" s="137"/>
      <c r="B94"/>
    </row>
    <row r="95" spans="1:2" ht="15.75">
      <c r="A95" s="137"/>
      <c r="B95"/>
    </row>
    <row r="96" spans="1:2" ht="15.75">
      <c r="A96" s="137"/>
      <c r="B96"/>
    </row>
    <row r="97" spans="1:2" ht="15.75">
      <c r="A97" s="137"/>
      <c r="B97"/>
    </row>
    <row r="98" spans="1:2" ht="15.75">
      <c r="A98" s="137"/>
      <c r="B98"/>
    </row>
    <row r="99" spans="1:2" ht="15.75">
      <c r="A99" s="137"/>
      <c r="B99"/>
    </row>
    <row r="100" spans="1:2" ht="15.75">
      <c r="A100" s="137"/>
      <c r="B100"/>
    </row>
    <row r="101" spans="1:2" ht="15.75">
      <c r="A101" s="137"/>
      <c r="B101"/>
    </row>
    <row r="102" spans="1:2" ht="15.75">
      <c r="A102" s="144"/>
      <c r="B102" s="14"/>
    </row>
    <row r="103" spans="1:2" ht="15.75">
      <c r="A103" s="137"/>
      <c r="B103"/>
    </row>
    <row r="104" spans="1:2" ht="15.75">
      <c r="A104" s="137"/>
      <c r="B104"/>
    </row>
    <row r="105" spans="1:2" ht="15.75">
      <c r="A105" s="144"/>
      <c r="B105" s="14"/>
    </row>
    <row r="106" spans="1:2" ht="15.75">
      <c r="A106" s="137"/>
      <c r="B106"/>
    </row>
    <row r="107" spans="1:2" ht="15.75">
      <c r="A107" s="137"/>
      <c r="B107"/>
    </row>
    <row r="108" spans="1:2" ht="15.75">
      <c r="A108" s="137"/>
      <c r="B108"/>
    </row>
    <row r="109" spans="1:2" ht="15.75">
      <c r="A109" s="144"/>
      <c r="B109" s="14"/>
    </row>
    <row r="110" spans="1:2" ht="15.75">
      <c r="A110" s="137"/>
      <c r="B110"/>
    </row>
    <row r="111" spans="1:2" ht="15.75">
      <c r="A111" s="137"/>
      <c r="B111"/>
    </row>
    <row r="112" spans="1:2" ht="15.75">
      <c r="A112" s="137"/>
      <c r="B112"/>
    </row>
    <row r="113" spans="1:2" ht="15.75">
      <c r="A113" s="144"/>
      <c r="B113" s="14"/>
    </row>
    <row r="114" spans="1:2" ht="15.75">
      <c r="A114" s="144"/>
      <c r="B114" s="14"/>
    </row>
    <row r="115" spans="1:2" ht="15.75">
      <c r="A115" s="144"/>
      <c r="B115" s="14"/>
    </row>
    <row r="116" spans="1:2" ht="15.75">
      <c r="A116" s="144"/>
      <c r="B116" s="14"/>
    </row>
    <row r="117" spans="1:2" ht="15.75">
      <c r="A117" s="137"/>
      <c r="B117"/>
    </row>
    <row r="118" spans="1:2" ht="15.75">
      <c r="A118" s="137"/>
      <c r="B118"/>
    </row>
    <row r="119" spans="1:2" ht="15.75">
      <c r="A119" s="137"/>
      <c r="B119"/>
    </row>
    <row r="120" spans="1:2" ht="15.75">
      <c r="A120" s="137"/>
      <c r="B120"/>
    </row>
    <row r="121" spans="1:2" ht="15.75">
      <c r="A121" s="137"/>
      <c r="B121"/>
    </row>
    <row r="122" spans="1:2" ht="15.75">
      <c r="A122" s="137"/>
      <c r="B122"/>
    </row>
    <row r="123" spans="1:2" ht="15.75">
      <c r="A123" s="137"/>
      <c r="B123"/>
    </row>
    <row r="124" spans="1:2" ht="15.75">
      <c r="A124" s="137"/>
      <c r="B124"/>
    </row>
    <row r="125" spans="1:2" ht="15.75">
      <c r="A125" s="137"/>
      <c r="B125"/>
    </row>
    <row r="126" spans="1:2" ht="15.75">
      <c r="A126" s="137"/>
      <c r="B126"/>
    </row>
    <row r="127" spans="1:2" ht="15.75">
      <c r="A127" s="137"/>
      <c r="B127"/>
    </row>
    <row r="128" spans="1:2" ht="15.75">
      <c r="A128" s="137"/>
      <c r="B128"/>
    </row>
    <row r="129" spans="1:2" ht="15.75">
      <c r="A129" s="137"/>
      <c r="B129"/>
    </row>
    <row r="130" spans="1:2" ht="15.75">
      <c r="A130" s="144"/>
      <c r="B130" s="14"/>
    </row>
    <row r="131" spans="1:2" ht="15.75">
      <c r="A131" s="137"/>
      <c r="B131"/>
    </row>
    <row r="132" spans="1:2" ht="15.75">
      <c r="A132" s="137"/>
      <c r="B132"/>
    </row>
    <row r="133" spans="1:2" ht="15.75">
      <c r="A133" s="137"/>
      <c r="B133"/>
    </row>
    <row r="134" spans="1:2" ht="15.75">
      <c r="A134" s="137"/>
      <c r="B134"/>
    </row>
    <row r="135" ht="15.75">
      <c r="A135" s="137"/>
    </row>
  </sheetData>
  <sheetProtection/>
  <mergeCells count="29">
    <mergeCell ref="M10:M11"/>
    <mergeCell ref="P10:P11"/>
    <mergeCell ref="R8:R9"/>
    <mergeCell ref="S8:S9"/>
    <mergeCell ref="T8:T9"/>
    <mergeCell ref="R10:R11"/>
    <mergeCell ref="S10:S11"/>
    <mergeCell ref="T10:T11"/>
    <mergeCell ref="Q10:Q11"/>
    <mergeCell ref="N10:N11"/>
    <mergeCell ref="C10:C11"/>
    <mergeCell ref="F10:F11"/>
    <mergeCell ref="M2:Q2"/>
    <mergeCell ref="O8:Q9"/>
    <mergeCell ref="C8:E9"/>
    <mergeCell ref="F8:H9"/>
    <mergeCell ref="I8:K9"/>
    <mergeCell ref="I10:I11"/>
    <mergeCell ref="J10:J11"/>
    <mergeCell ref="L10:L11"/>
    <mergeCell ref="O10:O11"/>
    <mergeCell ref="A8:A11"/>
    <mergeCell ref="B8:B11"/>
    <mergeCell ref="E10:E11"/>
    <mergeCell ref="H10:H11"/>
    <mergeCell ref="K10:K11"/>
    <mergeCell ref="D10:D11"/>
    <mergeCell ref="G10:G11"/>
    <mergeCell ref="L8:N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7"/>
  <sheetViews>
    <sheetView zoomScalePageLayoutView="0" workbookViewId="0" topLeftCell="A4">
      <selection activeCell="O10" sqref="O10:O11"/>
    </sheetView>
  </sheetViews>
  <sheetFormatPr defaultColWidth="9.140625" defaultRowHeight="12.75"/>
  <cols>
    <col min="1" max="1" width="8.421875" style="4" customWidth="1"/>
    <col min="2" max="2" width="50.00390625" style="3" customWidth="1"/>
    <col min="3" max="3" width="9.140625" style="3" customWidth="1"/>
    <col min="4" max="4" width="10.57421875" style="3" customWidth="1"/>
    <col min="5" max="6" width="9.140625" style="3" customWidth="1"/>
    <col min="7" max="7" width="10.57421875" style="3" customWidth="1"/>
    <col min="8" max="9" width="9.140625" style="3" customWidth="1"/>
    <col min="10" max="10" width="11.421875" style="3" customWidth="1"/>
    <col min="11" max="12" width="9.140625" style="3" customWidth="1"/>
    <col min="13" max="13" width="11.57421875" style="3" customWidth="1"/>
    <col min="14" max="15" width="9.140625" style="3" customWidth="1"/>
    <col min="16" max="16" width="10.57421875" style="3" customWidth="1"/>
    <col min="17" max="17" width="9.140625" style="3" customWidth="1"/>
    <col min="18" max="20" width="0" style="3" hidden="1" customWidth="1"/>
    <col min="21" max="16384" width="9.140625" style="3" customWidth="1"/>
  </cols>
  <sheetData>
    <row r="1" ht="15.75">
      <c r="M1" s="3" t="s">
        <v>31</v>
      </c>
    </row>
    <row r="2" spans="13:17" ht="30.75" customHeight="1">
      <c r="M2" s="167" t="s">
        <v>67</v>
      </c>
      <c r="N2" s="167"/>
      <c r="O2" s="167"/>
      <c r="P2" s="167"/>
      <c r="Q2" s="167"/>
    </row>
    <row r="3" spans="13:14" ht="15.75">
      <c r="M3" s="8" t="s">
        <v>93</v>
      </c>
      <c r="N3" s="8"/>
    </row>
    <row r="5" ht="15.75">
      <c r="C5" s="7" t="s">
        <v>124</v>
      </c>
    </row>
    <row r="6" spans="3:7" ht="20.25" customHeight="1">
      <c r="C6" s="12"/>
      <c r="D6" s="12"/>
      <c r="E6" s="12"/>
      <c r="F6" s="12"/>
      <c r="G6" s="12"/>
    </row>
    <row r="7" spans="3:17" ht="15.75">
      <c r="C7" s="12"/>
      <c r="D7" s="12"/>
      <c r="E7" s="12"/>
      <c r="F7" s="12"/>
      <c r="G7" s="12"/>
      <c r="I7" s="3" t="s">
        <v>1</v>
      </c>
      <c r="J7" s="34"/>
      <c r="K7" s="43">
        <v>1.12</v>
      </c>
      <c r="L7" s="34"/>
      <c r="N7" s="34">
        <v>1.081</v>
      </c>
      <c r="O7" s="34"/>
      <c r="Q7" s="34">
        <v>1.055</v>
      </c>
    </row>
    <row r="8" spans="1:20" s="2" customFormat="1" ht="12.75" customHeight="1">
      <c r="A8" s="163" t="s">
        <v>64</v>
      </c>
      <c r="B8" s="163" t="s">
        <v>65</v>
      </c>
      <c r="C8" s="157" t="s">
        <v>94</v>
      </c>
      <c r="D8" s="158"/>
      <c r="E8" s="159"/>
      <c r="F8" s="172" t="s">
        <v>95</v>
      </c>
      <c r="G8" s="173"/>
      <c r="H8" s="174"/>
      <c r="I8" s="157" t="s">
        <v>96</v>
      </c>
      <c r="J8" s="158"/>
      <c r="K8" s="159"/>
      <c r="L8" s="157" t="s">
        <v>87</v>
      </c>
      <c r="M8" s="158"/>
      <c r="N8" s="159"/>
      <c r="O8" s="157" t="s">
        <v>97</v>
      </c>
      <c r="P8" s="158"/>
      <c r="Q8" s="159"/>
      <c r="R8" s="183">
        <v>2016</v>
      </c>
      <c r="S8" s="183">
        <v>2017</v>
      </c>
      <c r="T8" s="183">
        <v>2018</v>
      </c>
    </row>
    <row r="9" spans="1:20" s="2" customFormat="1" ht="24.75" customHeight="1">
      <c r="A9" s="171"/>
      <c r="B9" s="171"/>
      <c r="C9" s="160"/>
      <c r="D9" s="161"/>
      <c r="E9" s="162"/>
      <c r="F9" s="175"/>
      <c r="G9" s="176"/>
      <c r="H9" s="177"/>
      <c r="I9" s="160"/>
      <c r="J9" s="161"/>
      <c r="K9" s="162"/>
      <c r="L9" s="160"/>
      <c r="M9" s="161"/>
      <c r="N9" s="162"/>
      <c r="O9" s="160"/>
      <c r="P9" s="161"/>
      <c r="Q9" s="162"/>
      <c r="R9" s="184"/>
      <c r="S9" s="184"/>
      <c r="T9" s="184"/>
    </row>
    <row r="10" spans="1:20" s="2" customFormat="1" ht="12.75" customHeight="1">
      <c r="A10" s="171"/>
      <c r="B10" s="171"/>
      <c r="C10" s="163" t="s">
        <v>105</v>
      </c>
      <c r="D10" s="178" t="s">
        <v>98</v>
      </c>
      <c r="E10" s="165" t="s">
        <v>3</v>
      </c>
      <c r="F10" s="163" t="s">
        <v>105</v>
      </c>
      <c r="G10" s="178" t="s">
        <v>98</v>
      </c>
      <c r="H10" s="165" t="s">
        <v>3</v>
      </c>
      <c r="I10" s="163" t="s">
        <v>105</v>
      </c>
      <c r="J10" s="178" t="s">
        <v>98</v>
      </c>
      <c r="K10" s="170" t="s">
        <v>3</v>
      </c>
      <c r="L10" s="163" t="s">
        <v>105</v>
      </c>
      <c r="M10" s="178" t="s">
        <v>98</v>
      </c>
      <c r="N10" s="170" t="s">
        <v>3</v>
      </c>
      <c r="O10" s="163" t="s">
        <v>105</v>
      </c>
      <c r="P10" s="178" t="s">
        <v>98</v>
      </c>
      <c r="Q10" s="170" t="s">
        <v>3</v>
      </c>
      <c r="R10" s="163" t="s">
        <v>113</v>
      </c>
      <c r="S10" s="163" t="s">
        <v>113</v>
      </c>
      <c r="T10" s="163" t="s">
        <v>113</v>
      </c>
    </row>
    <row r="11" spans="1:20" s="2" customFormat="1" ht="101.25" customHeight="1">
      <c r="A11" s="164"/>
      <c r="B11" s="164"/>
      <c r="C11" s="180"/>
      <c r="D11" s="182"/>
      <c r="E11" s="181"/>
      <c r="F11" s="180"/>
      <c r="G11" s="182"/>
      <c r="H11" s="181"/>
      <c r="I11" s="180"/>
      <c r="J11" s="182"/>
      <c r="K11" s="170"/>
      <c r="L11" s="180"/>
      <c r="M11" s="182"/>
      <c r="N11" s="170"/>
      <c r="O11" s="180"/>
      <c r="P11" s="182"/>
      <c r="Q11" s="170"/>
      <c r="R11" s="164"/>
      <c r="S11" s="164"/>
      <c r="T11" s="164"/>
    </row>
    <row r="12" spans="1:20" ht="15.75">
      <c r="A12" s="21" t="s">
        <v>78</v>
      </c>
      <c r="B12" s="96" t="s">
        <v>72</v>
      </c>
      <c r="C12" s="122">
        <f aca="true" t="shared" si="0" ref="C12:Q12">SUM(C14+C49)</f>
        <v>2239.577</v>
      </c>
      <c r="D12" s="122">
        <f t="shared" si="0"/>
        <v>0</v>
      </c>
      <c r="E12" s="122">
        <f t="shared" si="0"/>
        <v>2239.577</v>
      </c>
      <c r="F12" s="122">
        <f t="shared" si="0"/>
        <v>2740.7599999999998</v>
      </c>
      <c r="G12" s="122">
        <f t="shared" si="0"/>
        <v>0</v>
      </c>
      <c r="H12" s="122">
        <f t="shared" si="0"/>
        <v>2740.7599999999998</v>
      </c>
      <c r="I12" s="116">
        <f t="shared" si="0"/>
        <v>3329.5009999999997</v>
      </c>
      <c r="J12" s="116">
        <f t="shared" si="0"/>
        <v>0</v>
      </c>
      <c r="K12" s="116">
        <f t="shared" si="0"/>
        <v>3329.5009999999997</v>
      </c>
      <c r="L12" s="116">
        <f t="shared" si="0"/>
        <v>3683.436</v>
      </c>
      <c r="M12" s="116">
        <f t="shared" si="0"/>
        <v>0</v>
      </c>
      <c r="N12" s="116">
        <f t="shared" si="0"/>
        <v>3683.436</v>
      </c>
      <c r="O12" s="116">
        <f t="shared" si="0"/>
        <v>4029.117</v>
      </c>
      <c r="P12" s="116">
        <f t="shared" si="0"/>
        <v>0</v>
      </c>
      <c r="Q12" s="116">
        <f t="shared" si="0"/>
        <v>4029.117</v>
      </c>
      <c r="R12" s="102">
        <f>SUM(R14+R49)</f>
        <v>10</v>
      </c>
      <c r="S12" s="22">
        <f>SUM(S14+S49)</f>
        <v>10.81</v>
      </c>
      <c r="T12" s="22">
        <f>SUM(T14+T49)</f>
        <v>11.40455</v>
      </c>
    </row>
    <row r="13" spans="1:20" ht="15.75">
      <c r="A13" s="16"/>
      <c r="B13" s="97" t="s">
        <v>0</v>
      </c>
      <c r="C13" s="125"/>
      <c r="D13" s="109"/>
      <c r="E13" s="125"/>
      <c r="F13" s="109"/>
      <c r="G13" s="125"/>
      <c r="H13" s="125"/>
      <c r="I13" s="127"/>
      <c r="J13" s="127"/>
      <c r="K13" s="127"/>
      <c r="L13" s="127"/>
      <c r="M13" s="127"/>
      <c r="N13" s="127"/>
      <c r="O13" s="127"/>
      <c r="P13" s="127"/>
      <c r="Q13" s="126"/>
      <c r="R13" s="103"/>
      <c r="S13" s="25"/>
      <c r="T13" s="25"/>
    </row>
    <row r="14" spans="1:20" s="7" customFormat="1" ht="15.75">
      <c r="A14" s="17">
        <v>2000</v>
      </c>
      <c r="B14" s="98" t="s">
        <v>5</v>
      </c>
      <c r="C14" s="31">
        <f aca="true" t="shared" si="1" ref="C14:Q14">SUM(C15+C20+C36+C39+C43+C47+C48)</f>
        <v>2239.577</v>
      </c>
      <c r="D14" s="31">
        <f t="shared" si="1"/>
        <v>0</v>
      </c>
      <c r="E14" s="31">
        <f t="shared" si="1"/>
        <v>2239.577</v>
      </c>
      <c r="F14" s="31">
        <f t="shared" si="1"/>
        <v>2740.7599999999998</v>
      </c>
      <c r="G14" s="31">
        <f t="shared" si="1"/>
        <v>0</v>
      </c>
      <c r="H14" s="31">
        <f t="shared" si="1"/>
        <v>2740.7599999999998</v>
      </c>
      <c r="I14" s="26">
        <f t="shared" si="1"/>
        <v>3329.5009999999997</v>
      </c>
      <c r="J14" s="26">
        <f t="shared" si="1"/>
        <v>0</v>
      </c>
      <c r="K14" s="26">
        <f t="shared" si="1"/>
        <v>3329.5009999999997</v>
      </c>
      <c r="L14" s="26">
        <f t="shared" si="1"/>
        <v>3683.436</v>
      </c>
      <c r="M14" s="26">
        <f t="shared" si="1"/>
        <v>0</v>
      </c>
      <c r="N14" s="26">
        <f t="shared" si="1"/>
        <v>3683.436</v>
      </c>
      <c r="O14" s="26">
        <f t="shared" si="1"/>
        <v>4029.117</v>
      </c>
      <c r="P14" s="26">
        <f t="shared" si="1"/>
        <v>0</v>
      </c>
      <c r="Q14" s="26">
        <f t="shared" si="1"/>
        <v>4029.117</v>
      </c>
      <c r="R14" s="104">
        <f>SUM(R15+R20+R36+R39+R43+R47+R48)</f>
        <v>10</v>
      </c>
      <c r="S14" s="26">
        <f>SUM(S15+S20+S36+S39+S43+S47+S48)</f>
        <v>10.81</v>
      </c>
      <c r="T14" s="26">
        <f>SUM(T15+T20+T36+T39+T43+T47+T48)</f>
        <v>11.40455</v>
      </c>
    </row>
    <row r="15" spans="1:20" s="9" customFormat="1" ht="15.75">
      <c r="A15" s="17">
        <v>2100</v>
      </c>
      <c r="B15" s="98" t="s">
        <v>33</v>
      </c>
      <c r="C15" s="31">
        <f aca="true" t="shared" si="2" ref="C15:Q15">SUM(C16+C19)</f>
        <v>1969.518</v>
      </c>
      <c r="D15" s="31">
        <f t="shared" si="2"/>
        <v>0</v>
      </c>
      <c r="E15" s="31">
        <f t="shared" si="2"/>
        <v>1969.518</v>
      </c>
      <c r="F15" s="31">
        <f t="shared" si="2"/>
        <v>2310.243</v>
      </c>
      <c r="G15" s="31">
        <f t="shared" si="2"/>
        <v>0</v>
      </c>
      <c r="H15" s="31">
        <f t="shared" si="2"/>
        <v>2310.243</v>
      </c>
      <c r="I15" s="26">
        <f t="shared" si="2"/>
        <v>2905.1189999999997</v>
      </c>
      <c r="J15" s="26">
        <f t="shared" si="2"/>
        <v>0</v>
      </c>
      <c r="K15" s="26">
        <f t="shared" si="2"/>
        <v>2905.1189999999997</v>
      </c>
      <c r="L15" s="26">
        <f t="shared" si="2"/>
        <v>3232.9880000000003</v>
      </c>
      <c r="M15" s="26">
        <f t="shared" si="2"/>
        <v>0</v>
      </c>
      <c r="N15" s="26">
        <f t="shared" si="2"/>
        <v>3232.9880000000003</v>
      </c>
      <c r="O15" s="26">
        <f t="shared" si="2"/>
        <v>3553.4120000000003</v>
      </c>
      <c r="P15" s="26">
        <f t="shared" si="2"/>
        <v>0</v>
      </c>
      <c r="Q15" s="26">
        <f t="shared" si="2"/>
        <v>3553.4120000000003</v>
      </c>
      <c r="R15" s="104">
        <f>SUM(R16+R19)</f>
        <v>0</v>
      </c>
      <c r="S15" s="26">
        <f>SUM(S16+S19)</f>
        <v>0</v>
      </c>
      <c r="T15" s="26">
        <f>SUM(T16+T19)</f>
        <v>0</v>
      </c>
    </row>
    <row r="16" spans="1:20" s="10" customFormat="1" ht="15.75">
      <c r="A16" s="6">
        <v>2110</v>
      </c>
      <c r="B16" s="99" t="s">
        <v>34</v>
      </c>
      <c r="C16" s="30">
        <f aca="true" t="shared" si="3" ref="C16:Q16">SUM(C17+C18)</f>
        <v>1446.29</v>
      </c>
      <c r="D16" s="30">
        <f t="shared" si="3"/>
        <v>0</v>
      </c>
      <c r="E16" s="30">
        <f t="shared" si="3"/>
        <v>1446.29</v>
      </c>
      <c r="F16" s="30">
        <f>SUM(F17+F18)</f>
        <v>1694.969</v>
      </c>
      <c r="G16" s="30">
        <f t="shared" si="3"/>
        <v>0</v>
      </c>
      <c r="H16" s="30">
        <f t="shared" si="3"/>
        <v>1694.969</v>
      </c>
      <c r="I16" s="25">
        <f t="shared" si="3"/>
        <v>2131.415</v>
      </c>
      <c r="J16" s="25">
        <f t="shared" si="3"/>
        <v>0</v>
      </c>
      <c r="K16" s="25">
        <f t="shared" si="3"/>
        <v>2131.415</v>
      </c>
      <c r="L16" s="25">
        <f t="shared" si="3"/>
        <v>2371.965</v>
      </c>
      <c r="M16" s="25">
        <f t="shared" si="3"/>
        <v>0</v>
      </c>
      <c r="N16" s="25">
        <f t="shared" si="3"/>
        <v>2371.965</v>
      </c>
      <c r="O16" s="25">
        <f t="shared" si="3"/>
        <v>2607.052</v>
      </c>
      <c r="P16" s="25">
        <f t="shared" si="3"/>
        <v>0</v>
      </c>
      <c r="Q16" s="25">
        <f t="shared" si="3"/>
        <v>2607.052</v>
      </c>
      <c r="R16" s="103">
        <f>SUM(R17+R18)</f>
        <v>0</v>
      </c>
      <c r="S16" s="25">
        <f>SUM(S17+S18)</f>
        <v>0</v>
      </c>
      <c r="T16" s="25">
        <f>SUM(T17+T18)</f>
        <v>0</v>
      </c>
    </row>
    <row r="17" spans="1:20" ht="15.75">
      <c r="A17" s="6">
        <v>2111</v>
      </c>
      <c r="B17" s="99" t="s">
        <v>6</v>
      </c>
      <c r="C17" s="30">
        <v>1446.29</v>
      </c>
      <c r="D17" s="30"/>
      <c r="E17" s="30">
        <f>SUM(C17+D17)</f>
        <v>1446.29</v>
      </c>
      <c r="F17" s="30">
        <v>1694.969</v>
      </c>
      <c r="G17" s="30"/>
      <c r="H17" s="30">
        <f>SUM(F17+G17)</f>
        <v>1694.969</v>
      </c>
      <c r="I17" s="25">
        <v>2131.415</v>
      </c>
      <c r="J17" s="25"/>
      <c r="K17" s="25">
        <f>SUM(I17+J17)</f>
        <v>2131.415</v>
      </c>
      <c r="L17" s="25">
        <v>2371.965</v>
      </c>
      <c r="M17" s="25">
        <f>J17*108.1%</f>
        <v>0</v>
      </c>
      <c r="N17" s="25">
        <f>SUM(L17+M17)</f>
        <v>2371.965</v>
      </c>
      <c r="O17" s="25">
        <v>2607.052</v>
      </c>
      <c r="P17" s="25">
        <f>M17*105.5%</f>
        <v>0</v>
      </c>
      <c r="Q17" s="25">
        <f>SUM(O17+P17)</f>
        <v>2607.052</v>
      </c>
      <c r="R17" s="103"/>
      <c r="S17" s="25">
        <f>R17*108.1%</f>
        <v>0</v>
      </c>
      <c r="T17" s="25">
        <f>S17*105.5%</f>
        <v>0</v>
      </c>
    </row>
    <row r="18" spans="1:20" s="10" customFormat="1" ht="15.75">
      <c r="A18" s="6">
        <v>2112</v>
      </c>
      <c r="B18" s="99" t="s">
        <v>35</v>
      </c>
      <c r="C18" s="30"/>
      <c r="D18" s="30"/>
      <c r="E18" s="30">
        <f>SUM(C18+D18)</f>
        <v>0</v>
      </c>
      <c r="F18" s="30"/>
      <c r="G18" s="30"/>
      <c r="H18" s="30">
        <f>SUM(F18+G18)</f>
        <v>0</v>
      </c>
      <c r="I18" s="25"/>
      <c r="J18" s="25"/>
      <c r="K18" s="25">
        <f>SUM(I18+J18)</f>
        <v>0</v>
      </c>
      <c r="L18" s="25"/>
      <c r="M18" s="25"/>
      <c r="N18" s="25">
        <f>SUM(L18+M18)</f>
        <v>0</v>
      </c>
      <c r="O18" s="25"/>
      <c r="P18" s="25"/>
      <c r="Q18" s="25">
        <f>SUM(O18+P18)</f>
        <v>0</v>
      </c>
      <c r="R18" s="105"/>
      <c r="S18" s="81"/>
      <c r="T18" s="81"/>
    </row>
    <row r="19" spans="1:20" s="10" customFormat="1" ht="15.75">
      <c r="A19" s="6">
        <v>2120</v>
      </c>
      <c r="B19" s="99" t="s">
        <v>36</v>
      </c>
      <c r="C19" s="30">
        <v>523.228</v>
      </c>
      <c r="D19" s="30"/>
      <c r="E19" s="30">
        <f>SUM(C19+D19)</f>
        <v>523.228</v>
      </c>
      <c r="F19" s="30">
        <v>615.274</v>
      </c>
      <c r="G19" s="30"/>
      <c r="H19" s="30">
        <f>SUM(F19+G19)</f>
        <v>615.274</v>
      </c>
      <c r="I19" s="25">
        <v>773.704</v>
      </c>
      <c r="J19" s="25"/>
      <c r="K19" s="25">
        <f>SUM(I19+J19)</f>
        <v>773.704</v>
      </c>
      <c r="L19" s="25">
        <v>861.023</v>
      </c>
      <c r="M19" s="25">
        <f>J19*108.1%</f>
        <v>0</v>
      </c>
      <c r="N19" s="25">
        <f>SUM(L19+M19)</f>
        <v>861.023</v>
      </c>
      <c r="O19" s="25">
        <v>946.36</v>
      </c>
      <c r="P19" s="25">
        <f>M19*105.5%</f>
        <v>0</v>
      </c>
      <c r="Q19" s="25">
        <f>SUM(O19+P19)</f>
        <v>946.36</v>
      </c>
      <c r="R19" s="105"/>
      <c r="S19" s="25">
        <f>R19*108.1%</f>
        <v>0</v>
      </c>
      <c r="T19" s="25">
        <f>S19*105.5%</f>
        <v>0</v>
      </c>
    </row>
    <row r="20" spans="1:20" ht="15.75">
      <c r="A20" s="17">
        <v>2200</v>
      </c>
      <c r="B20" s="98" t="s">
        <v>37</v>
      </c>
      <c r="C20" s="31">
        <f>SUM(C21+C22+C23+C24+C25+C26+C27+C33)</f>
        <v>270.05899999999997</v>
      </c>
      <c r="D20" s="31">
        <f aca="true" t="shared" si="4" ref="D20:Q20">SUM(D21+D22+D23+D24+D25+D26+D27+D33)</f>
        <v>0</v>
      </c>
      <c r="E20" s="31">
        <f t="shared" si="4"/>
        <v>270.05899999999997</v>
      </c>
      <c r="F20" s="31">
        <f t="shared" si="4"/>
        <v>419.814</v>
      </c>
      <c r="G20" s="31">
        <f t="shared" si="4"/>
        <v>0</v>
      </c>
      <c r="H20" s="31">
        <f t="shared" si="4"/>
        <v>419.814</v>
      </c>
      <c r="I20" s="26">
        <f t="shared" si="4"/>
        <v>424.382</v>
      </c>
      <c r="J20" s="26">
        <f t="shared" si="4"/>
        <v>0</v>
      </c>
      <c r="K20" s="26">
        <f t="shared" si="4"/>
        <v>424.382</v>
      </c>
      <c r="L20" s="26">
        <f t="shared" si="4"/>
        <v>450.44800000000004</v>
      </c>
      <c r="M20" s="26">
        <f t="shared" si="4"/>
        <v>0</v>
      </c>
      <c r="N20" s="26">
        <f t="shared" si="4"/>
        <v>450.44800000000004</v>
      </c>
      <c r="O20" s="26">
        <f t="shared" si="4"/>
        <v>475.70500000000004</v>
      </c>
      <c r="P20" s="26">
        <f t="shared" si="4"/>
        <v>0</v>
      </c>
      <c r="Q20" s="26">
        <f t="shared" si="4"/>
        <v>475.70500000000004</v>
      </c>
      <c r="R20" s="106">
        <f>SUM(R21+R22+R23+R24+R25+R26+R27+R33)</f>
        <v>7</v>
      </c>
      <c r="S20" s="23">
        <f>SUM(S21+S22+S23+S24+S25+S26+S27+S33)</f>
        <v>7.567</v>
      </c>
      <c r="T20" s="23">
        <f>SUM(T21+T22+T23+T24+T25+T26+T27+T33)</f>
        <v>7.983185</v>
      </c>
    </row>
    <row r="21" spans="1:20" ht="15.75">
      <c r="A21" s="6">
        <v>2210</v>
      </c>
      <c r="B21" s="99" t="s">
        <v>38</v>
      </c>
      <c r="C21" s="30">
        <v>0</v>
      </c>
      <c r="D21" s="30">
        <v>0</v>
      </c>
      <c r="E21" s="30">
        <f aca="true" t="shared" si="5" ref="E21:E32">SUM(C21+D21)</f>
        <v>0</v>
      </c>
      <c r="F21" s="30">
        <v>3</v>
      </c>
      <c r="G21" s="30">
        <v>0</v>
      </c>
      <c r="H21" s="30">
        <f aca="true" t="shared" si="6" ref="H21:H32">SUM(F21+G21)</f>
        <v>3</v>
      </c>
      <c r="I21" s="25">
        <v>0</v>
      </c>
      <c r="J21" s="25">
        <v>0</v>
      </c>
      <c r="K21" s="25">
        <f aca="true" t="shared" si="7" ref="K21:K32">SUM(I21+J21)</f>
        <v>0</v>
      </c>
      <c r="L21" s="25">
        <f aca="true" t="shared" si="8" ref="L21:M48">I21*108.1%</f>
        <v>0</v>
      </c>
      <c r="M21" s="25">
        <f t="shared" si="8"/>
        <v>0</v>
      </c>
      <c r="N21" s="25">
        <f aca="true" t="shared" si="9" ref="N21:N26">SUM(L21+M21)</f>
        <v>0</v>
      </c>
      <c r="O21" s="25">
        <f aca="true" t="shared" si="10" ref="O21:P48">L21*105.5%</f>
        <v>0</v>
      </c>
      <c r="P21" s="25">
        <f t="shared" si="10"/>
        <v>0</v>
      </c>
      <c r="Q21" s="25">
        <f aca="true" t="shared" si="11" ref="Q21:Q32">SUM(O21+P21)</f>
        <v>0</v>
      </c>
      <c r="R21" s="103">
        <v>6.7</v>
      </c>
      <c r="S21" s="25">
        <f aca="true" t="shared" si="12" ref="S21:S48">R21*108.1%</f>
        <v>7.2427</v>
      </c>
      <c r="T21" s="25">
        <f aca="true" t="shared" si="13" ref="T21:T48">S21*105.5%</f>
        <v>7.6410485</v>
      </c>
    </row>
    <row r="22" spans="1:20" ht="15.75">
      <c r="A22" s="6">
        <v>2220</v>
      </c>
      <c r="B22" s="99" t="s">
        <v>39</v>
      </c>
      <c r="C22" s="30">
        <v>0</v>
      </c>
      <c r="D22" s="30"/>
      <c r="E22" s="30">
        <f t="shared" si="5"/>
        <v>0</v>
      </c>
      <c r="F22" s="30">
        <v>0</v>
      </c>
      <c r="G22" s="30"/>
      <c r="H22" s="30">
        <f t="shared" si="6"/>
        <v>0</v>
      </c>
      <c r="I22" s="25">
        <v>0</v>
      </c>
      <c r="J22" s="25"/>
      <c r="K22" s="25">
        <f t="shared" si="7"/>
        <v>0</v>
      </c>
      <c r="L22" s="25">
        <f t="shared" si="8"/>
        <v>0</v>
      </c>
      <c r="M22" s="25">
        <f t="shared" si="8"/>
        <v>0</v>
      </c>
      <c r="N22" s="25">
        <f t="shared" si="9"/>
        <v>0</v>
      </c>
      <c r="O22" s="25">
        <f t="shared" si="10"/>
        <v>0</v>
      </c>
      <c r="P22" s="25">
        <f t="shared" si="10"/>
        <v>0</v>
      </c>
      <c r="Q22" s="25">
        <f t="shared" si="11"/>
        <v>0</v>
      </c>
      <c r="R22" s="103"/>
      <c r="S22" s="25">
        <f t="shared" si="12"/>
        <v>0</v>
      </c>
      <c r="T22" s="25">
        <f t="shared" si="13"/>
        <v>0</v>
      </c>
    </row>
    <row r="23" spans="1:20" ht="15.75">
      <c r="A23" s="6">
        <v>2230</v>
      </c>
      <c r="B23" s="99" t="s">
        <v>7</v>
      </c>
      <c r="C23" s="30">
        <v>0</v>
      </c>
      <c r="D23" s="30">
        <v>0</v>
      </c>
      <c r="E23" s="30">
        <f t="shared" si="5"/>
        <v>0</v>
      </c>
      <c r="F23" s="30">
        <v>0</v>
      </c>
      <c r="G23" s="30">
        <v>0</v>
      </c>
      <c r="H23" s="30">
        <f t="shared" si="6"/>
        <v>0</v>
      </c>
      <c r="I23" s="25">
        <v>0</v>
      </c>
      <c r="J23" s="25">
        <v>0</v>
      </c>
      <c r="K23" s="25">
        <f t="shared" si="7"/>
        <v>0</v>
      </c>
      <c r="L23" s="25">
        <f t="shared" si="8"/>
        <v>0</v>
      </c>
      <c r="M23" s="25">
        <f t="shared" si="8"/>
        <v>0</v>
      </c>
      <c r="N23" s="25">
        <f t="shared" si="9"/>
        <v>0</v>
      </c>
      <c r="O23" s="25">
        <f t="shared" si="10"/>
        <v>0</v>
      </c>
      <c r="P23" s="25">
        <f t="shared" si="10"/>
        <v>0</v>
      </c>
      <c r="Q23" s="25">
        <f t="shared" si="11"/>
        <v>0</v>
      </c>
      <c r="R23" s="103"/>
      <c r="S23" s="25">
        <f t="shared" si="12"/>
        <v>0</v>
      </c>
      <c r="T23" s="25">
        <f t="shared" si="13"/>
        <v>0</v>
      </c>
    </row>
    <row r="24" spans="1:20" ht="15.75">
      <c r="A24" s="6">
        <v>2240</v>
      </c>
      <c r="B24" s="99" t="s">
        <v>8</v>
      </c>
      <c r="C24" s="30">
        <v>97.856</v>
      </c>
      <c r="D24" s="30">
        <v>0</v>
      </c>
      <c r="E24" s="30">
        <f t="shared" si="5"/>
        <v>97.856</v>
      </c>
      <c r="F24" s="30">
        <f>36.097-9.676</f>
        <v>26.421</v>
      </c>
      <c r="G24" s="30">
        <v>0</v>
      </c>
      <c r="H24" s="30">
        <f t="shared" si="6"/>
        <v>26.421</v>
      </c>
      <c r="I24" s="25">
        <v>43.438</v>
      </c>
      <c r="J24" s="25"/>
      <c r="K24" s="25">
        <f t="shared" si="7"/>
        <v>43.438</v>
      </c>
      <c r="L24" s="25">
        <v>46.956</v>
      </c>
      <c r="M24" s="25">
        <f t="shared" si="8"/>
        <v>0</v>
      </c>
      <c r="N24" s="25">
        <f t="shared" si="9"/>
        <v>46.956</v>
      </c>
      <c r="O24" s="25">
        <v>49.539</v>
      </c>
      <c r="P24" s="25">
        <f t="shared" si="10"/>
        <v>0</v>
      </c>
      <c r="Q24" s="25">
        <f t="shared" si="11"/>
        <v>49.539</v>
      </c>
      <c r="R24" s="103">
        <v>0.3</v>
      </c>
      <c r="S24" s="25">
        <f t="shared" si="12"/>
        <v>0.3243</v>
      </c>
      <c r="T24" s="25">
        <f t="shared" si="13"/>
        <v>0.34213649999999995</v>
      </c>
    </row>
    <row r="25" spans="1:20" s="10" customFormat="1" ht="15.75">
      <c r="A25" s="6">
        <v>2250</v>
      </c>
      <c r="B25" s="99" t="s">
        <v>10</v>
      </c>
      <c r="C25" s="30"/>
      <c r="D25" s="30"/>
      <c r="E25" s="30">
        <f t="shared" si="5"/>
        <v>0</v>
      </c>
      <c r="F25" s="30"/>
      <c r="G25" s="30"/>
      <c r="H25" s="30">
        <f t="shared" si="6"/>
        <v>0</v>
      </c>
      <c r="I25" s="25"/>
      <c r="J25" s="25"/>
      <c r="K25" s="25">
        <f t="shared" si="7"/>
        <v>0</v>
      </c>
      <c r="L25" s="25">
        <f t="shared" si="8"/>
        <v>0</v>
      </c>
      <c r="M25" s="25">
        <f t="shared" si="8"/>
        <v>0</v>
      </c>
      <c r="N25" s="25">
        <f t="shared" si="9"/>
        <v>0</v>
      </c>
      <c r="O25" s="25">
        <f t="shared" si="10"/>
        <v>0</v>
      </c>
      <c r="P25" s="25">
        <f t="shared" si="10"/>
        <v>0</v>
      </c>
      <c r="Q25" s="25">
        <f t="shared" si="11"/>
        <v>0</v>
      </c>
      <c r="R25" s="105"/>
      <c r="S25" s="25">
        <f t="shared" si="12"/>
        <v>0</v>
      </c>
      <c r="T25" s="25">
        <f t="shared" si="13"/>
        <v>0</v>
      </c>
    </row>
    <row r="26" spans="1:20" s="10" customFormat="1" ht="15.75">
      <c r="A26" s="6">
        <v>2260</v>
      </c>
      <c r="B26" s="99" t="s">
        <v>40</v>
      </c>
      <c r="C26" s="30"/>
      <c r="D26" s="30"/>
      <c r="E26" s="30">
        <f t="shared" si="5"/>
        <v>0</v>
      </c>
      <c r="F26" s="30"/>
      <c r="G26" s="30"/>
      <c r="H26" s="30">
        <f t="shared" si="6"/>
        <v>0</v>
      </c>
      <c r="I26" s="25"/>
      <c r="J26" s="25"/>
      <c r="K26" s="25">
        <f t="shared" si="7"/>
        <v>0</v>
      </c>
      <c r="L26" s="25">
        <f t="shared" si="8"/>
        <v>0</v>
      </c>
      <c r="M26" s="25">
        <f t="shared" si="8"/>
        <v>0</v>
      </c>
      <c r="N26" s="25">
        <f t="shared" si="9"/>
        <v>0</v>
      </c>
      <c r="O26" s="25">
        <f t="shared" si="10"/>
        <v>0</v>
      </c>
      <c r="P26" s="25">
        <f t="shared" si="10"/>
        <v>0</v>
      </c>
      <c r="Q26" s="25">
        <f t="shared" si="11"/>
        <v>0</v>
      </c>
      <c r="R26" s="105"/>
      <c r="S26" s="25">
        <f t="shared" si="12"/>
        <v>0</v>
      </c>
      <c r="T26" s="25">
        <f t="shared" si="13"/>
        <v>0</v>
      </c>
    </row>
    <row r="27" spans="1:20" ht="15.75">
      <c r="A27" s="6">
        <v>2270</v>
      </c>
      <c r="B27" s="99" t="s">
        <v>11</v>
      </c>
      <c r="C27" s="30">
        <f>SUM(C28+C29+C30+C31+C32)</f>
        <v>172.203</v>
      </c>
      <c r="D27" s="30">
        <f>SUM(D28+D29+D30+D31+D32)</f>
        <v>0</v>
      </c>
      <c r="E27" s="30">
        <f>SUM(E28+E29+E30+E31+E32)</f>
        <v>172.203</v>
      </c>
      <c r="F27" s="30">
        <f aca="true" t="shared" si="14" ref="F27:T27">SUM(F28+F29+F30+F31+F32)</f>
        <v>390.39300000000003</v>
      </c>
      <c r="G27" s="30">
        <f t="shared" si="14"/>
        <v>0</v>
      </c>
      <c r="H27" s="30">
        <f t="shared" si="14"/>
        <v>390.39300000000003</v>
      </c>
      <c r="I27" s="25">
        <f t="shared" si="14"/>
        <v>379.444</v>
      </c>
      <c r="J27" s="25">
        <f t="shared" si="14"/>
        <v>0</v>
      </c>
      <c r="K27" s="25">
        <f t="shared" si="14"/>
        <v>379.444</v>
      </c>
      <c r="L27" s="25">
        <f t="shared" si="14"/>
        <v>401.87</v>
      </c>
      <c r="M27" s="25">
        <f t="shared" si="14"/>
        <v>0</v>
      </c>
      <c r="N27" s="25">
        <f t="shared" si="14"/>
        <v>401.87</v>
      </c>
      <c r="O27" s="25">
        <f t="shared" si="14"/>
        <v>424.45500000000004</v>
      </c>
      <c r="P27" s="25">
        <f t="shared" si="14"/>
        <v>0</v>
      </c>
      <c r="Q27" s="25">
        <f t="shared" si="14"/>
        <v>424.45500000000004</v>
      </c>
      <c r="R27" s="107">
        <f t="shared" si="14"/>
        <v>0</v>
      </c>
      <c r="S27" s="24">
        <f t="shared" si="14"/>
        <v>0</v>
      </c>
      <c r="T27" s="24">
        <f t="shared" si="14"/>
        <v>0</v>
      </c>
    </row>
    <row r="28" spans="1:20" ht="15.75">
      <c r="A28" s="6">
        <v>2271</v>
      </c>
      <c r="B28" s="99" t="s">
        <v>12</v>
      </c>
      <c r="C28" s="30">
        <v>0</v>
      </c>
      <c r="D28" s="30"/>
      <c r="E28" s="30">
        <f t="shared" si="5"/>
        <v>0</v>
      </c>
      <c r="F28" s="30">
        <v>0</v>
      </c>
      <c r="G28" s="30"/>
      <c r="H28" s="30">
        <f t="shared" si="6"/>
        <v>0</v>
      </c>
      <c r="I28" s="25">
        <v>0</v>
      </c>
      <c r="J28" s="25"/>
      <c r="K28" s="25">
        <f t="shared" si="7"/>
        <v>0</v>
      </c>
      <c r="L28" s="25">
        <f>I28*1.0591</f>
        <v>0</v>
      </c>
      <c r="M28" s="25">
        <f t="shared" si="8"/>
        <v>0</v>
      </c>
      <c r="N28" s="25">
        <f>SUM(L28+M28)</f>
        <v>0</v>
      </c>
      <c r="O28" s="25">
        <f>L28*1.0562</f>
        <v>0</v>
      </c>
      <c r="P28" s="25">
        <f t="shared" si="10"/>
        <v>0</v>
      </c>
      <c r="Q28" s="25">
        <f t="shared" si="11"/>
        <v>0</v>
      </c>
      <c r="R28" s="103"/>
      <c r="S28" s="25">
        <f t="shared" si="12"/>
        <v>0</v>
      </c>
      <c r="T28" s="25">
        <f t="shared" si="13"/>
        <v>0</v>
      </c>
    </row>
    <row r="29" spans="1:20" ht="15.75">
      <c r="A29" s="6">
        <v>2272</v>
      </c>
      <c r="B29" s="99" t="s">
        <v>41</v>
      </c>
      <c r="C29" s="30">
        <v>0.64</v>
      </c>
      <c r="D29" s="30"/>
      <c r="E29" s="30">
        <f t="shared" si="5"/>
        <v>0.64</v>
      </c>
      <c r="F29" s="30">
        <v>2.175</v>
      </c>
      <c r="G29" s="30"/>
      <c r="H29" s="30">
        <f t="shared" si="6"/>
        <v>2.175</v>
      </c>
      <c r="I29" s="25">
        <v>1.837</v>
      </c>
      <c r="J29" s="25"/>
      <c r="K29" s="25">
        <f t="shared" si="7"/>
        <v>1.837</v>
      </c>
      <c r="L29" s="25">
        <v>1.946</v>
      </c>
      <c r="M29" s="25">
        <f t="shared" si="8"/>
        <v>0</v>
      </c>
      <c r="N29" s="25">
        <f>SUM(L29+M29)</f>
        <v>1.946</v>
      </c>
      <c r="O29" s="25">
        <v>2.055</v>
      </c>
      <c r="P29" s="25">
        <f t="shared" si="10"/>
        <v>0</v>
      </c>
      <c r="Q29" s="25">
        <f t="shared" si="11"/>
        <v>2.055</v>
      </c>
      <c r="R29" s="103"/>
      <c r="S29" s="25">
        <f t="shared" si="12"/>
        <v>0</v>
      </c>
      <c r="T29" s="25">
        <f t="shared" si="13"/>
        <v>0</v>
      </c>
    </row>
    <row r="30" spans="1:20" ht="15.75">
      <c r="A30" s="6">
        <v>2273</v>
      </c>
      <c r="B30" s="99" t="s">
        <v>13</v>
      </c>
      <c r="C30" s="30">
        <v>16.442</v>
      </c>
      <c r="D30" s="30"/>
      <c r="E30" s="30">
        <f t="shared" si="5"/>
        <v>16.442</v>
      </c>
      <c r="F30" s="30">
        <v>26.952</v>
      </c>
      <c r="G30" s="30"/>
      <c r="H30" s="30">
        <f t="shared" si="6"/>
        <v>26.952</v>
      </c>
      <c r="I30" s="25">
        <v>28.507</v>
      </c>
      <c r="J30" s="25"/>
      <c r="K30" s="25">
        <f t="shared" si="7"/>
        <v>28.507</v>
      </c>
      <c r="L30" s="25">
        <v>30.192</v>
      </c>
      <c r="M30" s="25">
        <f t="shared" si="8"/>
        <v>0</v>
      </c>
      <c r="N30" s="25">
        <f>SUM(L30+M30)</f>
        <v>30.192</v>
      </c>
      <c r="O30" s="25">
        <v>31.889</v>
      </c>
      <c r="P30" s="25">
        <f t="shared" si="10"/>
        <v>0</v>
      </c>
      <c r="Q30" s="25">
        <f t="shared" si="11"/>
        <v>31.889</v>
      </c>
      <c r="R30" s="103"/>
      <c r="S30" s="25">
        <f t="shared" si="12"/>
        <v>0</v>
      </c>
      <c r="T30" s="25">
        <f t="shared" si="13"/>
        <v>0</v>
      </c>
    </row>
    <row r="31" spans="1:20" ht="15.75">
      <c r="A31" s="6">
        <v>2274</v>
      </c>
      <c r="B31" s="99" t="s">
        <v>14</v>
      </c>
      <c r="C31" s="30">
        <v>155.121</v>
      </c>
      <c r="D31" s="30"/>
      <c r="E31" s="30">
        <f t="shared" si="5"/>
        <v>155.121</v>
      </c>
      <c r="F31" s="30">
        <v>361.266</v>
      </c>
      <c r="G31" s="30"/>
      <c r="H31" s="30">
        <f t="shared" si="6"/>
        <v>361.266</v>
      </c>
      <c r="I31" s="25">
        <v>349.1</v>
      </c>
      <c r="J31" s="25"/>
      <c r="K31" s="25">
        <f t="shared" si="7"/>
        <v>349.1</v>
      </c>
      <c r="L31" s="25">
        <v>369.732</v>
      </c>
      <c r="M31" s="25">
        <f t="shared" si="8"/>
        <v>0</v>
      </c>
      <c r="N31" s="25">
        <f>SUM(L31+M31)</f>
        <v>369.732</v>
      </c>
      <c r="O31" s="25">
        <v>390.511</v>
      </c>
      <c r="P31" s="25">
        <f t="shared" si="10"/>
        <v>0</v>
      </c>
      <c r="Q31" s="25">
        <f t="shared" si="11"/>
        <v>390.511</v>
      </c>
      <c r="R31" s="103"/>
      <c r="S31" s="25">
        <f t="shared" si="12"/>
        <v>0</v>
      </c>
      <c r="T31" s="25">
        <f t="shared" si="13"/>
        <v>0</v>
      </c>
    </row>
    <row r="32" spans="1:20" ht="15.75">
      <c r="A32" s="6">
        <v>2275</v>
      </c>
      <c r="B32" s="99" t="s">
        <v>15</v>
      </c>
      <c r="C32" s="30"/>
      <c r="D32" s="30"/>
      <c r="E32" s="30">
        <f t="shared" si="5"/>
        <v>0</v>
      </c>
      <c r="F32" s="30"/>
      <c r="G32" s="30"/>
      <c r="H32" s="30">
        <f t="shared" si="6"/>
        <v>0</v>
      </c>
      <c r="I32" s="25"/>
      <c r="J32" s="25"/>
      <c r="K32" s="25">
        <f t="shared" si="7"/>
        <v>0</v>
      </c>
      <c r="L32" s="25">
        <f>I32*1.0591</f>
        <v>0</v>
      </c>
      <c r="M32" s="25">
        <f t="shared" si="8"/>
        <v>0</v>
      </c>
      <c r="N32" s="25">
        <f>SUM(L32+M32)</f>
        <v>0</v>
      </c>
      <c r="O32" s="25">
        <f>L32*1.0562</f>
        <v>0</v>
      </c>
      <c r="P32" s="25">
        <f t="shared" si="10"/>
        <v>0</v>
      </c>
      <c r="Q32" s="25">
        <f t="shared" si="11"/>
        <v>0</v>
      </c>
      <c r="R32" s="103"/>
      <c r="S32" s="25">
        <f t="shared" si="12"/>
        <v>0</v>
      </c>
      <c r="T32" s="25">
        <f t="shared" si="13"/>
        <v>0</v>
      </c>
    </row>
    <row r="33" spans="1:20" s="10" customFormat="1" ht="30">
      <c r="A33" s="6">
        <v>2280</v>
      </c>
      <c r="B33" s="100" t="s">
        <v>16</v>
      </c>
      <c r="C33" s="30">
        <f aca="true" t="shared" si="15" ref="C33:T33">SUM(C34+C35)</f>
        <v>0</v>
      </c>
      <c r="D33" s="30">
        <f t="shared" si="15"/>
        <v>0</v>
      </c>
      <c r="E33" s="30">
        <f t="shared" si="15"/>
        <v>0</v>
      </c>
      <c r="F33" s="30">
        <f t="shared" si="15"/>
        <v>0</v>
      </c>
      <c r="G33" s="30">
        <f t="shared" si="15"/>
        <v>0</v>
      </c>
      <c r="H33" s="30">
        <f t="shared" si="15"/>
        <v>0</v>
      </c>
      <c r="I33" s="25">
        <f t="shared" si="15"/>
        <v>1.5</v>
      </c>
      <c r="J33" s="25">
        <f t="shared" si="15"/>
        <v>0</v>
      </c>
      <c r="K33" s="25">
        <f t="shared" si="15"/>
        <v>1.5</v>
      </c>
      <c r="L33" s="25">
        <f t="shared" si="15"/>
        <v>1.622</v>
      </c>
      <c r="M33" s="25">
        <f t="shared" si="15"/>
        <v>0</v>
      </c>
      <c r="N33" s="25">
        <f t="shared" si="15"/>
        <v>1.622</v>
      </c>
      <c r="O33" s="25">
        <f t="shared" si="15"/>
        <v>1.711</v>
      </c>
      <c r="P33" s="25">
        <f t="shared" si="15"/>
        <v>0</v>
      </c>
      <c r="Q33" s="25">
        <f t="shared" si="15"/>
        <v>1.711</v>
      </c>
      <c r="R33" s="107">
        <f t="shared" si="15"/>
        <v>0</v>
      </c>
      <c r="S33" s="24">
        <f t="shared" si="15"/>
        <v>0</v>
      </c>
      <c r="T33" s="24">
        <f t="shared" si="15"/>
        <v>0</v>
      </c>
    </row>
    <row r="34" spans="1:20" s="10" customFormat="1" ht="30">
      <c r="A34" s="6">
        <v>2281</v>
      </c>
      <c r="B34" s="100" t="s">
        <v>42</v>
      </c>
      <c r="C34" s="30">
        <v>0</v>
      </c>
      <c r="D34" s="30"/>
      <c r="E34" s="30">
        <f>SUM(C34+D34)</f>
        <v>0</v>
      </c>
      <c r="F34" s="30"/>
      <c r="G34" s="30"/>
      <c r="H34" s="30">
        <f>SUM(F34+G34)</f>
        <v>0</v>
      </c>
      <c r="I34" s="25"/>
      <c r="J34" s="25"/>
      <c r="K34" s="25">
        <f>SUM(I34+J34)</f>
        <v>0</v>
      </c>
      <c r="L34" s="25">
        <f t="shared" si="8"/>
        <v>0</v>
      </c>
      <c r="M34" s="25">
        <f t="shared" si="8"/>
        <v>0</v>
      </c>
      <c r="N34" s="25">
        <f>SUM(L34+M34)</f>
        <v>0</v>
      </c>
      <c r="O34" s="25">
        <f t="shared" si="10"/>
        <v>0</v>
      </c>
      <c r="P34" s="25">
        <f t="shared" si="10"/>
        <v>0</v>
      </c>
      <c r="Q34" s="25">
        <f>SUM(O34+P34)</f>
        <v>0</v>
      </c>
      <c r="R34" s="105"/>
      <c r="S34" s="25">
        <f t="shared" si="12"/>
        <v>0</v>
      </c>
      <c r="T34" s="25">
        <f t="shared" si="13"/>
        <v>0</v>
      </c>
    </row>
    <row r="35" spans="1:20" s="10" customFormat="1" ht="30">
      <c r="A35" s="6">
        <v>2282</v>
      </c>
      <c r="B35" s="100" t="s">
        <v>17</v>
      </c>
      <c r="C35" s="30">
        <v>0</v>
      </c>
      <c r="D35" s="30"/>
      <c r="E35" s="30">
        <f>SUM(C35+D35)</f>
        <v>0</v>
      </c>
      <c r="F35" s="30">
        <v>0</v>
      </c>
      <c r="G35" s="30"/>
      <c r="H35" s="30">
        <f>SUM(F35+G35)</f>
        <v>0</v>
      </c>
      <c r="I35" s="25">
        <v>1.5</v>
      </c>
      <c r="J35" s="25"/>
      <c r="K35" s="25">
        <f>SUM(I35+J35)</f>
        <v>1.5</v>
      </c>
      <c r="L35" s="25">
        <v>1.622</v>
      </c>
      <c r="M35" s="25">
        <f t="shared" si="8"/>
        <v>0</v>
      </c>
      <c r="N35" s="25">
        <f>SUM(L35+M35)</f>
        <v>1.622</v>
      </c>
      <c r="O35" s="25">
        <v>1.711</v>
      </c>
      <c r="P35" s="25">
        <f t="shared" si="10"/>
        <v>0</v>
      </c>
      <c r="Q35" s="25">
        <f>SUM(O35+P35)</f>
        <v>1.711</v>
      </c>
      <c r="R35" s="105"/>
      <c r="S35" s="25">
        <f t="shared" si="12"/>
        <v>0</v>
      </c>
      <c r="T35" s="25">
        <f t="shared" si="13"/>
        <v>0</v>
      </c>
    </row>
    <row r="36" spans="1:20" s="9" customFormat="1" ht="15.75">
      <c r="A36" s="17">
        <v>2400</v>
      </c>
      <c r="B36" s="98" t="s">
        <v>43</v>
      </c>
      <c r="C36" s="31">
        <f aca="true" t="shared" si="16" ref="C36:T36">SUM(C37+C38)</f>
        <v>0</v>
      </c>
      <c r="D36" s="31">
        <f t="shared" si="16"/>
        <v>0</v>
      </c>
      <c r="E36" s="31">
        <f t="shared" si="16"/>
        <v>0</v>
      </c>
      <c r="F36" s="31">
        <f t="shared" si="16"/>
        <v>0</v>
      </c>
      <c r="G36" s="31">
        <f t="shared" si="16"/>
        <v>0</v>
      </c>
      <c r="H36" s="31">
        <f t="shared" si="16"/>
        <v>0</v>
      </c>
      <c r="I36" s="26">
        <f t="shared" si="16"/>
        <v>0</v>
      </c>
      <c r="J36" s="26">
        <f t="shared" si="16"/>
        <v>0</v>
      </c>
      <c r="K36" s="26">
        <f t="shared" si="16"/>
        <v>0</v>
      </c>
      <c r="L36" s="26">
        <f t="shared" si="16"/>
        <v>0</v>
      </c>
      <c r="M36" s="26">
        <f t="shared" si="16"/>
        <v>0</v>
      </c>
      <c r="N36" s="26">
        <f t="shared" si="16"/>
        <v>0</v>
      </c>
      <c r="O36" s="26">
        <f t="shared" si="16"/>
        <v>0</v>
      </c>
      <c r="P36" s="26">
        <f t="shared" si="16"/>
        <v>0</v>
      </c>
      <c r="Q36" s="26">
        <f t="shared" si="16"/>
        <v>0</v>
      </c>
      <c r="R36" s="106">
        <f t="shared" si="16"/>
        <v>0</v>
      </c>
      <c r="S36" s="23">
        <f t="shared" si="16"/>
        <v>0</v>
      </c>
      <c r="T36" s="23">
        <f t="shared" si="16"/>
        <v>0</v>
      </c>
    </row>
    <row r="37" spans="1:20" s="10" customFormat="1" ht="15.75">
      <c r="A37" s="6">
        <v>2410</v>
      </c>
      <c r="B37" s="99" t="s">
        <v>44</v>
      </c>
      <c r="C37" s="30"/>
      <c r="D37" s="30"/>
      <c r="E37" s="30">
        <f>SUM(C37+D37)</f>
        <v>0</v>
      </c>
      <c r="F37" s="30"/>
      <c r="G37" s="30"/>
      <c r="H37" s="30">
        <f>SUM(F37+G37)</f>
        <v>0</v>
      </c>
      <c r="I37" s="25"/>
      <c r="J37" s="25"/>
      <c r="K37" s="25">
        <f>SUM(I37+J37)</f>
        <v>0</v>
      </c>
      <c r="L37" s="25">
        <f t="shared" si="8"/>
        <v>0</v>
      </c>
      <c r="M37" s="25">
        <f t="shared" si="8"/>
        <v>0</v>
      </c>
      <c r="N37" s="25">
        <f>SUM(L37+M37)</f>
        <v>0</v>
      </c>
      <c r="O37" s="25">
        <f t="shared" si="10"/>
        <v>0</v>
      </c>
      <c r="P37" s="25">
        <f t="shared" si="10"/>
        <v>0</v>
      </c>
      <c r="Q37" s="25">
        <f>SUM(O37+P37)</f>
        <v>0</v>
      </c>
      <c r="R37" s="105"/>
      <c r="S37" s="25">
        <f t="shared" si="12"/>
        <v>0</v>
      </c>
      <c r="T37" s="25">
        <f t="shared" si="13"/>
        <v>0</v>
      </c>
    </row>
    <row r="38" spans="1:20" s="10" customFormat="1" ht="15.75">
      <c r="A38" s="6">
        <v>2420</v>
      </c>
      <c r="B38" s="99" t="s">
        <v>45</v>
      </c>
      <c r="C38" s="30"/>
      <c r="D38" s="30"/>
      <c r="E38" s="30">
        <f>SUM(C38+D38)</f>
        <v>0</v>
      </c>
      <c r="F38" s="30"/>
      <c r="G38" s="30"/>
      <c r="H38" s="30">
        <f>SUM(F38+G38)</f>
        <v>0</v>
      </c>
      <c r="I38" s="25"/>
      <c r="J38" s="25"/>
      <c r="K38" s="25">
        <f>SUM(I38+J38)</f>
        <v>0</v>
      </c>
      <c r="L38" s="25">
        <f t="shared" si="8"/>
        <v>0</v>
      </c>
      <c r="M38" s="25">
        <f t="shared" si="8"/>
        <v>0</v>
      </c>
      <c r="N38" s="25">
        <f>SUM(L38+M38)</f>
        <v>0</v>
      </c>
      <c r="O38" s="25">
        <f t="shared" si="10"/>
        <v>0</v>
      </c>
      <c r="P38" s="25">
        <f t="shared" si="10"/>
        <v>0</v>
      </c>
      <c r="Q38" s="25">
        <f>SUM(O38+P38)</f>
        <v>0</v>
      </c>
      <c r="R38" s="105"/>
      <c r="S38" s="25">
        <f t="shared" si="12"/>
        <v>0</v>
      </c>
      <c r="T38" s="25">
        <f t="shared" si="13"/>
        <v>0</v>
      </c>
    </row>
    <row r="39" spans="1:20" s="10" customFormat="1" ht="15.75">
      <c r="A39" s="17">
        <v>2600</v>
      </c>
      <c r="B39" s="98" t="s">
        <v>46</v>
      </c>
      <c r="C39" s="31">
        <f aca="true" t="shared" si="17" ref="C39:T39">SUM(C40+C41+C42)</f>
        <v>0</v>
      </c>
      <c r="D39" s="31">
        <f t="shared" si="17"/>
        <v>0</v>
      </c>
      <c r="E39" s="31">
        <f t="shared" si="17"/>
        <v>0</v>
      </c>
      <c r="F39" s="31">
        <f t="shared" si="17"/>
        <v>0</v>
      </c>
      <c r="G39" s="31">
        <f t="shared" si="17"/>
        <v>0</v>
      </c>
      <c r="H39" s="31">
        <f t="shared" si="17"/>
        <v>0</v>
      </c>
      <c r="I39" s="26">
        <f t="shared" si="17"/>
        <v>0</v>
      </c>
      <c r="J39" s="26">
        <f t="shared" si="17"/>
        <v>0</v>
      </c>
      <c r="K39" s="26">
        <f t="shared" si="17"/>
        <v>0</v>
      </c>
      <c r="L39" s="26">
        <f t="shared" si="17"/>
        <v>0</v>
      </c>
      <c r="M39" s="26">
        <f t="shared" si="17"/>
        <v>0</v>
      </c>
      <c r="N39" s="26">
        <f t="shared" si="17"/>
        <v>0</v>
      </c>
      <c r="O39" s="26">
        <f t="shared" si="17"/>
        <v>0</v>
      </c>
      <c r="P39" s="26">
        <f t="shared" si="17"/>
        <v>0</v>
      </c>
      <c r="Q39" s="26">
        <f t="shared" si="17"/>
        <v>0</v>
      </c>
      <c r="R39" s="106">
        <f t="shared" si="17"/>
        <v>0</v>
      </c>
      <c r="S39" s="23">
        <f t="shared" si="17"/>
        <v>0</v>
      </c>
      <c r="T39" s="23">
        <f t="shared" si="17"/>
        <v>0</v>
      </c>
    </row>
    <row r="40" spans="1:20" ht="30">
      <c r="A40" s="6">
        <v>2610</v>
      </c>
      <c r="B40" s="100" t="s">
        <v>47</v>
      </c>
      <c r="C40" s="30"/>
      <c r="D40" s="30"/>
      <c r="E40" s="30">
        <f>SUM(C40+D40)</f>
        <v>0</v>
      </c>
      <c r="F40" s="30"/>
      <c r="G40" s="30"/>
      <c r="H40" s="30">
        <f>SUM(F40+G40)</f>
        <v>0</v>
      </c>
      <c r="I40" s="25"/>
      <c r="J40" s="25"/>
      <c r="K40" s="25">
        <f>SUM(I40+J40)</f>
        <v>0</v>
      </c>
      <c r="L40" s="25">
        <f t="shared" si="8"/>
        <v>0</v>
      </c>
      <c r="M40" s="25">
        <f t="shared" si="8"/>
        <v>0</v>
      </c>
      <c r="N40" s="25">
        <f>SUM(L40+M40)</f>
        <v>0</v>
      </c>
      <c r="O40" s="25">
        <f t="shared" si="10"/>
        <v>0</v>
      </c>
      <c r="P40" s="25">
        <f t="shared" si="10"/>
        <v>0</v>
      </c>
      <c r="Q40" s="25">
        <f>SUM(O40+P40)</f>
        <v>0</v>
      </c>
      <c r="R40" s="103"/>
      <c r="S40" s="25">
        <f t="shared" si="12"/>
        <v>0</v>
      </c>
      <c r="T40" s="25">
        <f t="shared" si="13"/>
        <v>0</v>
      </c>
    </row>
    <row r="41" spans="1:20" ht="30">
      <c r="A41" s="6">
        <v>2620</v>
      </c>
      <c r="B41" s="100" t="s">
        <v>48</v>
      </c>
      <c r="C41" s="30"/>
      <c r="D41" s="30"/>
      <c r="E41" s="30">
        <f>SUM(C41+D41)</f>
        <v>0</v>
      </c>
      <c r="F41" s="30"/>
      <c r="G41" s="30"/>
      <c r="H41" s="30">
        <f>SUM(F41+G41)</f>
        <v>0</v>
      </c>
      <c r="I41" s="25"/>
      <c r="J41" s="25"/>
      <c r="K41" s="25">
        <f>SUM(I41+J41)</f>
        <v>0</v>
      </c>
      <c r="L41" s="25">
        <f t="shared" si="8"/>
        <v>0</v>
      </c>
      <c r="M41" s="25">
        <f t="shared" si="8"/>
        <v>0</v>
      </c>
      <c r="N41" s="25">
        <f>SUM(L41+M41)</f>
        <v>0</v>
      </c>
      <c r="O41" s="25">
        <f t="shared" si="10"/>
        <v>0</v>
      </c>
      <c r="P41" s="25">
        <f t="shared" si="10"/>
        <v>0</v>
      </c>
      <c r="Q41" s="25">
        <f>SUM(O41+P41)</f>
        <v>0</v>
      </c>
      <c r="R41" s="103"/>
      <c r="S41" s="25">
        <f t="shared" si="12"/>
        <v>0</v>
      </c>
      <c r="T41" s="25">
        <f t="shared" si="13"/>
        <v>0</v>
      </c>
    </row>
    <row r="42" spans="1:20" ht="30">
      <c r="A42" s="6">
        <v>2630</v>
      </c>
      <c r="B42" s="100" t="s">
        <v>49</v>
      </c>
      <c r="C42" s="30"/>
      <c r="D42" s="30"/>
      <c r="E42" s="30">
        <f>SUM(C42+D42)</f>
        <v>0</v>
      </c>
      <c r="F42" s="30"/>
      <c r="G42" s="30"/>
      <c r="H42" s="30">
        <f>SUM(F42+G42)</f>
        <v>0</v>
      </c>
      <c r="I42" s="25"/>
      <c r="J42" s="25"/>
      <c r="K42" s="25">
        <f>SUM(I42+J42)</f>
        <v>0</v>
      </c>
      <c r="L42" s="25">
        <f t="shared" si="8"/>
        <v>0</v>
      </c>
      <c r="M42" s="25">
        <f t="shared" si="8"/>
        <v>0</v>
      </c>
      <c r="N42" s="25">
        <f>SUM(L42+M42)</f>
        <v>0</v>
      </c>
      <c r="O42" s="25">
        <f t="shared" si="10"/>
        <v>0</v>
      </c>
      <c r="P42" s="25">
        <f t="shared" si="10"/>
        <v>0</v>
      </c>
      <c r="Q42" s="25">
        <f>SUM(O42+P42)</f>
        <v>0</v>
      </c>
      <c r="R42" s="103"/>
      <c r="S42" s="25">
        <f t="shared" si="12"/>
        <v>0</v>
      </c>
      <c r="T42" s="25">
        <f t="shared" si="13"/>
        <v>0</v>
      </c>
    </row>
    <row r="43" spans="1:20" s="7" customFormat="1" ht="15.75">
      <c r="A43" s="17">
        <v>2700</v>
      </c>
      <c r="B43" s="98" t="s">
        <v>50</v>
      </c>
      <c r="C43" s="31">
        <f aca="true" t="shared" si="18" ref="C43:T43">SUM(C44+C45+C46)</f>
        <v>0</v>
      </c>
      <c r="D43" s="31">
        <f t="shared" si="18"/>
        <v>0</v>
      </c>
      <c r="E43" s="31">
        <f t="shared" si="18"/>
        <v>0</v>
      </c>
      <c r="F43" s="31">
        <f t="shared" si="18"/>
        <v>0</v>
      </c>
      <c r="G43" s="31">
        <f t="shared" si="18"/>
        <v>0</v>
      </c>
      <c r="H43" s="31">
        <f t="shared" si="18"/>
        <v>0</v>
      </c>
      <c r="I43" s="26">
        <f>F43*112%</f>
        <v>0</v>
      </c>
      <c r="J43" s="26">
        <f t="shared" si="18"/>
        <v>0</v>
      </c>
      <c r="K43" s="26">
        <f t="shared" si="18"/>
        <v>0</v>
      </c>
      <c r="L43" s="26">
        <f t="shared" si="18"/>
        <v>0</v>
      </c>
      <c r="M43" s="26">
        <f t="shared" si="18"/>
        <v>0</v>
      </c>
      <c r="N43" s="26">
        <f t="shared" si="18"/>
        <v>0</v>
      </c>
      <c r="O43" s="26">
        <f t="shared" si="18"/>
        <v>0</v>
      </c>
      <c r="P43" s="26">
        <f t="shared" si="18"/>
        <v>0</v>
      </c>
      <c r="Q43" s="26">
        <f t="shared" si="18"/>
        <v>0</v>
      </c>
      <c r="R43" s="106">
        <f t="shared" si="18"/>
        <v>0</v>
      </c>
      <c r="S43" s="23">
        <f t="shared" si="18"/>
        <v>0</v>
      </c>
      <c r="T43" s="23">
        <f t="shared" si="18"/>
        <v>0</v>
      </c>
    </row>
    <row r="44" spans="1:20" s="9" customFormat="1" ht="15.75">
      <c r="A44" s="6">
        <v>2710</v>
      </c>
      <c r="B44" s="99" t="s">
        <v>18</v>
      </c>
      <c r="C44" s="31"/>
      <c r="D44" s="31"/>
      <c r="E44" s="30">
        <f>SUM(C44+D44)</f>
        <v>0</v>
      </c>
      <c r="F44" s="31"/>
      <c r="G44" s="31"/>
      <c r="H44" s="30">
        <f>SUM(F44+G44)</f>
        <v>0</v>
      </c>
      <c r="I44" s="26"/>
      <c r="J44" s="26"/>
      <c r="K44" s="25">
        <f>SUM(I44+J44)</f>
        <v>0</v>
      </c>
      <c r="L44" s="25">
        <f t="shared" si="8"/>
        <v>0</v>
      </c>
      <c r="M44" s="25">
        <f t="shared" si="8"/>
        <v>0</v>
      </c>
      <c r="N44" s="25">
        <f>SUM(L44+M44)</f>
        <v>0</v>
      </c>
      <c r="O44" s="25">
        <f t="shared" si="10"/>
        <v>0</v>
      </c>
      <c r="P44" s="25">
        <f t="shared" si="10"/>
        <v>0</v>
      </c>
      <c r="Q44" s="25">
        <f>SUM(O44+P44)</f>
        <v>0</v>
      </c>
      <c r="R44" s="108"/>
      <c r="S44" s="25">
        <f t="shared" si="12"/>
        <v>0</v>
      </c>
      <c r="T44" s="25">
        <f t="shared" si="13"/>
        <v>0</v>
      </c>
    </row>
    <row r="45" spans="1:20" s="10" customFormat="1" ht="15.75">
      <c r="A45" s="6">
        <v>2720</v>
      </c>
      <c r="B45" s="99" t="s">
        <v>19</v>
      </c>
      <c r="C45" s="30"/>
      <c r="D45" s="30"/>
      <c r="E45" s="30">
        <f>SUM(C45+D45)</f>
        <v>0</v>
      </c>
      <c r="F45" s="30"/>
      <c r="G45" s="30"/>
      <c r="H45" s="30">
        <f>SUM(F45+G45)</f>
        <v>0</v>
      </c>
      <c r="I45" s="25"/>
      <c r="J45" s="25"/>
      <c r="K45" s="25">
        <f>SUM(I45+J45)</f>
        <v>0</v>
      </c>
      <c r="L45" s="25">
        <f t="shared" si="8"/>
        <v>0</v>
      </c>
      <c r="M45" s="25">
        <f t="shared" si="8"/>
        <v>0</v>
      </c>
      <c r="N45" s="25">
        <f>SUM(L45+M45)</f>
        <v>0</v>
      </c>
      <c r="O45" s="25">
        <f t="shared" si="10"/>
        <v>0</v>
      </c>
      <c r="P45" s="25">
        <f t="shared" si="10"/>
        <v>0</v>
      </c>
      <c r="Q45" s="25">
        <f>SUM(O45+P45)</f>
        <v>0</v>
      </c>
      <c r="R45" s="105"/>
      <c r="S45" s="25">
        <f t="shared" si="12"/>
        <v>0</v>
      </c>
      <c r="T45" s="25">
        <f t="shared" si="13"/>
        <v>0</v>
      </c>
    </row>
    <row r="46" spans="1:20" s="10" customFormat="1" ht="15.75">
      <c r="A46" s="6">
        <v>2730</v>
      </c>
      <c r="B46" s="99" t="s">
        <v>51</v>
      </c>
      <c r="C46" s="30">
        <v>0</v>
      </c>
      <c r="D46" s="30"/>
      <c r="E46" s="30">
        <f>SUM(C46+D46)</f>
        <v>0</v>
      </c>
      <c r="F46" s="30"/>
      <c r="G46" s="30"/>
      <c r="H46" s="30">
        <f>SUM(F46+G46)</f>
        <v>0</v>
      </c>
      <c r="I46" s="25">
        <v>0</v>
      </c>
      <c r="J46" s="25"/>
      <c r="K46" s="25">
        <f>SUM(I46+J46)</f>
        <v>0</v>
      </c>
      <c r="L46" s="25">
        <f t="shared" si="8"/>
        <v>0</v>
      </c>
      <c r="M46" s="25">
        <f t="shared" si="8"/>
        <v>0</v>
      </c>
      <c r="N46" s="25">
        <f>SUM(L46+M46)</f>
        <v>0</v>
      </c>
      <c r="O46" s="25">
        <f t="shared" si="10"/>
        <v>0</v>
      </c>
      <c r="P46" s="25">
        <f t="shared" si="10"/>
        <v>0</v>
      </c>
      <c r="Q46" s="25">
        <f>SUM(O46+P46)</f>
        <v>0</v>
      </c>
      <c r="R46" s="105"/>
      <c r="S46" s="25">
        <f t="shared" si="12"/>
        <v>0</v>
      </c>
      <c r="T46" s="25">
        <f t="shared" si="13"/>
        <v>0</v>
      </c>
    </row>
    <row r="47" spans="1:20" s="10" customFormat="1" ht="15.75">
      <c r="A47" s="17">
        <v>2800</v>
      </c>
      <c r="B47" s="98" t="s">
        <v>9</v>
      </c>
      <c r="C47" s="31">
        <v>0</v>
      </c>
      <c r="D47" s="31">
        <v>0</v>
      </c>
      <c r="E47" s="30">
        <f>SUM(C47+D47)</f>
        <v>0</v>
      </c>
      <c r="F47" s="31">
        <v>10.703</v>
      </c>
      <c r="G47" s="31"/>
      <c r="H47" s="30">
        <f>SUM(F47+G47)</f>
        <v>10.703</v>
      </c>
      <c r="I47" s="26">
        <v>0</v>
      </c>
      <c r="J47" s="26"/>
      <c r="K47" s="25">
        <f>SUM(I47+J47)</f>
        <v>0</v>
      </c>
      <c r="L47" s="25">
        <f t="shared" si="8"/>
        <v>0</v>
      </c>
      <c r="M47" s="25">
        <f t="shared" si="8"/>
        <v>0</v>
      </c>
      <c r="N47" s="25">
        <f>SUM(L47+M47)</f>
        <v>0</v>
      </c>
      <c r="O47" s="26">
        <f t="shared" si="10"/>
        <v>0</v>
      </c>
      <c r="P47" s="26">
        <f t="shared" si="10"/>
        <v>0</v>
      </c>
      <c r="Q47" s="25">
        <f>SUM(O47+P47)</f>
        <v>0</v>
      </c>
      <c r="R47" s="103">
        <v>3</v>
      </c>
      <c r="S47" s="25">
        <f t="shared" si="12"/>
        <v>3.243</v>
      </c>
      <c r="T47" s="25">
        <f t="shared" si="13"/>
        <v>3.4213649999999998</v>
      </c>
    </row>
    <row r="48" spans="1:20" s="10" customFormat="1" ht="15.75">
      <c r="A48" s="17">
        <v>2900</v>
      </c>
      <c r="B48" s="98" t="s">
        <v>28</v>
      </c>
      <c r="C48" s="31"/>
      <c r="D48" s="31"/>
      <c r="E48" s="30">
        <f>SUM(C48+D48)</f>
        <v>0</v>
      </c>
      <c r="F48" s="31"/>
      <c r="G48" s="31"/>
      <c r="H48" s="30">
        <f>SUM(F48+G48)</f>
        <v>0</v>
      </c>
      <c r="I48" s="26"/>
      <c r="J48" s="26"/>
      <c r="K48" s="25">
        <f>SUM(I48+J48)</f>
        <v>0</v>
      </c>
      <c r="L48" s="25">
        <f t="shared" si="8"/>
        <v>0</v>
      </c>
      <c r="M48" s="25">
        <f t="shared" si="8"/>
        <v>0</v>
      </c>
      <c r="N48" s="25">
        <f>SUM(L48+M48)</f>
        <v>0</v>
      </c>
      <c r="O48" s="25">
        <f t="shared" si="10"/>
        <v>0</v>
      </c>
      <c r="P48" s="25">
        <f t="shared" si="10"/>
        <v>0</v>
      </c>
      <c r="Q48" s="25">
        <f>SUM(O48+P48)</f>
        <v>0</v>
      </c>
      <c r="R48" s="105"/>
      <c r="S48" s="25">
        <f t="shared" si="12"/>
        <v>0</v>
      </c>
      <c r="T48" s="25">
        <f t="shared" si="13"/>
        <v>0</v>
      </c>
    </row>
    <row r="49" spans="1:20" ht="15.75">
      <c r="A49" s="17">
        <v>3000</v>
      </c>
      <c r="B49" s="98" t="s">
        <v>20</v>
      </c>
      <c r="C49" s="31">
        <f aca="true" t="shared" si="19" ref="C49:Q49">SUM(C50+C64)</f>
        <v>0</v>
      </c>
      <c r="D49" s="31">
        <f t="shared" si="19"/>
        <v>0</v>
      </c>
      <c r="E49" s="31">
        <f t="shared" si="19"/>
        <v>0</v>
      </c>
      <c r="F49" s="31">
        <f t="shared" si="19"/>
        <v>0</v>
      </c>
      <c r="G49" s="31">
        <f t="shared" si="19"/>
        <v>0</v>
      </c>
      <c r="H49" s="31">
        <f t="shared" si="19"/>
        <v>0</v>
      </c>
      <c r="I49" s="26">
        <f t="shared" si="19"/>
        <v>0</v>
      </c>
      <c r="J49" s="26">
        <f t="shared" si="19"/>
        <v>0</v>
      </c>
      <c r="K49" s="26">
        <f t="shared" si="19"/>
        <v>0</v>
      </c>
      <c r="L49" s="26">
        <f t="shared" si="19"/>
        <v>0</v>
      </c>
      <c r="M49" s="26">
        <f t="shared" si="19"/>
        <v>0</v>
      </c>
      <c r="N49" s="26">
        <f t="shared" si="19"/>
        <v>0</v>
      </c>
      <c r="O49" s="26">
        <f t="shared" si="19"/>
        <v>0</v>
      </c>
      <c r="P49" s="26">
        <f t="shared" si="19"/>
        <v>0</v>
      </c>
      <c r="Q49" s="26">
        <f t="shared" si="19"/>
        <v>0</v>
      </c>
      <c r="R49" s="104">
        <f>SUM(R50+R64)</f>
        <v>0</v>
      </c>
      <c r="S49" s="26">
        <f>SUM(S50+S64)</f>
        <v>0</v>
      </c>
      <c r="T49" s="26">
        <f>SUM(T50+T64)</f>
        <v>0</v>
      </c>
    </row>
    <row r="50" spans="1:20" s="10" customFormat="1" ht="15.75">
      <c r="A50" s="17">
        <v>3100</v>
      </c>
      <c r="B50" s="98" t="s">
        <v>52</v>
      </c>
      <c r="C50" s="31">
        <f aca="true" t="shared" si="20" ref="C50:Q50">SUM(C51+C52+C55+C58+C62+C63)</f>
        <v>0</v>
      </c>
      <c r="D50" s="31">
        <f t="shared" si="20"/>
        <v>0</v>
      </c>
      <c r="E50" s="31">
        <f t="shared" si="20"/>
        <v>0</v>
      </c>
      <c r="F50" s="31">
        <f t="shared" si="20"/>
        <v>0</v>
      </c>
      <c r="G50" s="31">
        <f t="shared" si="20"/>
        <v>0</v>
      </c>
      <c r="H50" s="31">
        <f t="shared" si="20"/>
        <v>0</v>
      </c>
      <c r="I50" s="26">
        <f t="shared" si="20"/>
        <v>0</v>
      </c>
      <c r="J50" s="26">
        <f t="shared" si="20"/>
        <v>0</v>
      </c>
      <c r="K50" s="26">
        <f t="shared" si="20"/>
        <v>0</v>
      </c>
      <c r="L50" s="26">
        <f t="shared" si="20"/>
        <v>0</v>
      </c>
      <c r="M50" s="26">
        <f t="shared" si="20"/>
        <v>0</v>
      </c>
      <c r="N50" s="26">
        <f t="shared" si="20"/>
        <v>0</v>
      </c>
      <c r="O50" s="26">
        <f t="shared" si="20"/>
        <v>0</v>
      </c>
      <c r="P50" s="26">
        <f t="shared" si="20"/>
        <v>0</v>
      </c>
      <c r="Q50" s="26">
        <f t="shared" si="20"/>
        <v>0</v>
      </c>
      <c r="R50" s="104">
        <f>SUM(R51+R52+R55+R58+R62+R63)</f>
        <v>0</v>
      </c>
      <c r="S50" s="26">
        <f>SUM(S51+S52+S55+S58+S62+S63)</f>
        <v>0</v>
      </c>
      <c r="T50" s="26">
        <f>SUM(T51+T52+T55+T58+T62+T63)</f>
        <v>0</v>
      </c>
    </row>
    <row r="51" spans="1:20" ht="30">
      <c r="A51" s="6">
        <v>3110</v>
      </c>
      <c r="B51" s="100" t="s">
        <v>53</v>
      </c>
      <c r="C51" s="30"/>
      <c r="D51" s="30">
        <v>0</v>
      </c>
      <c r="E51" s="30">
        <f>SUM(C51+D51)</f>
        <v>0</v>
      </c>
      <c r="F51" s="30"/>
      <c r="G51" s="30">
        <v>0</v>
      </c>
      <c r="H51" s="30">
        <f>SUM(F51+G51)</f>
        <v>0</v>
      </c>
      <c r="I51" s="25">
        <f>F51*112%</f>
        <v>0</v>
      </c>
      <c r="J51" s="25">
        <v>0</v>
      </c>
      <c r="K51" s="25">
        <f>SUM(I51+J51)</f>
        <v>0</v>
      </c>
      <c r="L51" s="25">
        <f aca="true" t="shared" si="21" ref="L51:M68">I51*108.1%</f>
        <v>0</v>
      </c>
      <c r="M51" s="25">
        <f t="shared" si="21"/>
        <v>0</v>
      </c>
      <c r="N51" s="25">
        <f>SUM(L51+M51)</f>
        <v>0</v>
      </c>
      <c r="O51" s="25">
        <f aca="true" t="shared" si="22" ref="O51:P68">L51*105.5%</f>
        <v>0</v>
      </c>
      <c r="P51" s="25">
        <f t="shared" si="22"/>
        <v>0</v>
      </c>
      <c r="Q51" s="25">
        <f>SUM(O51+P51)</f>
        <v>0</v>
      </c>
      <c r="R51" s="103"/>
      <c r="S51" s="25">
        <f aca="true" t="shared" si="23" ref="S51:S68">R51*108.1%</f>
        <v>0</v>
      </c>
      <c r="T51" s="25">
        <f aca="true" t="shared" si="24" ref="T51:T68">S51*105.5%</f>
        <v>0</v>
      </c>
    </row>
    <row r="52" spans="1:20" ht="15.75">
      <c r="A52" s="6">
        <v>3120</v>
      </c>
      <c r="B52" s="100" t="s">
        <v>21</v>
      </c>
      <c r="C52" s="30">
        <f aca="true" t="shared" si="25" ref="C52:T52">SUM(C53+C54)</f>
        <v>0</v>
      </c>
      <c r="D52" s="30">
        <f t="shared" si="25"/>
        <v>0</v>
      </c>
      <c r="E52" s="30">
        <f t="shared" si="25"/>
        <v>0</v>
      </c>
      <c r="F52" s="30">
        <f t="shared" si="25"/>
        <v>0</v>
      </c>
      <c r="G52" s="30">
        <f t="shared" si="25"/>
        <v>0</v>
      </c>
      <c r="H52" s="30">
        <f t="shared" si="25"/>
        <v>0</v>
      </c>
      <c r="I52" s="25">
        <f t="shared" si="25"/>
        <v>0</v>
      </c>
      <c r="J52" s="25">
        <f t="shared" si="25"/>
        <v>0</v>
      </c>
      <c r="K52" s="25">
        <f t="shared" si="25"/>
        <v>0</v>
      </c>
      <c r="L52" s="25">
        <f t="shared" si="25"/>
        <v>0</v>
      </c>
      <c r="M52" s="25">
        <f t="shared" si="25"/>
        <v>0</v>
      </c>
      <c r="N52" s="25">
        <f t="shared" si="25"/>
        <v>0</v>
      </c>
      <c r="O52" s="25">
        <f t="shared" si="25"/>
        <v>0</v>
      </c>
      <c r="P52" s="25">
        <f t="shared" si="25"/>
        <v>0</v>
      </c>
      <c r="Q52" s="25">
        <f t="shared" si="25"/>
        <v>0</v>
      </c>
      <c r="R52" s="107">
        <f t="shared" si="25"/>
        <v>0</v>
      </c>
      <c r="S52" s="24">
        <f t="shared" si="25"/>
        <v>0</v>
      </c>
      <c r="T52" s="24">
        <f t="shared" si="25"/>
        <v>0</v>
      </c>
    </row>
    <row r="53" spans="1:20" ht="15.75">
      <c r="A53" s="6">
        <v>3121</v>
      </c>
      <c r="B53" s="100" t="s">
        <v>54</v>
      </c>
      <c r="C53" s="30"/>
      <c r="D53" s="30"/>
      <c r="E53" s="30">
        <f aca="true" t="shared" si="26" ref="E53:E63">SUM(C53+D53)</f>
        <v>0</v>
      </c>
      <c r="F53" s="30"/>
      <c r="G53" s="30"/>
      <c r="H53" s="30">
        <f aca="true" t="shared" si="27" ref="H53:H63">SUM(F53+G53)</f>
        <v>0</v>
      </c>
      <c r="I53" s="25">
        <f>F53*112%</f>
        <v>0</v>
      </c>
      <c r="J53" s="25"/>
      <c r="K53" s="25">
        <f aca="true" t="shared" si="28" ref="K53:K63">SUM(I53+J53)</f>
        <v>0</v>
      </c>
      <c r="L53" s="25">
        <f t="shared" si="21"/>
        <v>0</v>
      </c>
      <c r="M53" s="25">
        <f t="shared" si="21"/>
        <v>0</v>
      </c>
      <c r="N53" s="25">
        <f>SUM(L53+M53)</f>
        <v>0</v>
      </c>
      <c r="O53" s="25">
        <f t="shared" si="22"/>
        <v>0</v>
      </c>
      <c r="P53" s="25">
        <f t="shared" si="22"/>
        <v>0</v>
      </c>
      <c r="Q53" s="25">
        <f aca="true" t="shared" si="29" ref="Q53:Q63">SUM(O53+P53)</f>
        <v>0</v>
      </c>
      <c r="R53" s="103"/>
      <c r="S53" s="25">
        <f t="shared" si="23"/>
        <v>0</v>
      </c>
      <c r="T53" s="25">
        <f t="shared" si="24"/>
        <v>0</v>
      </c>
    </row>
    <row r="54" spans="1:20" ht="15.75">
      <c r="A54" s="6">
        <v>3122</v>
      </c>
      <c r="B54" s="100" t="s">
        <v>55</v>
      </c>
      <c r="C54" s="30"/>
      <c r="D54" s="30"/>
      <c r="E54" s="30">
        <f t="shared" si="26"/>
        <v>0</v>
      </c>
      <c r="F54" s="30"/>
      <c r="G54" s="30"/>
      <c r="H54" s="30">
        <f t="shared" si="27"/>
        <v>0</v>
      </c>
      <c r="I54" s="25">
        <f>F54*112%</f>
        <v>0</v>
      </c>
      <c r="J54" s="25"/>
      <c r="K54" s="25">
        <f t="shared" si="28"/>
        <v>0</v>
      </c>
      <c r="L54" s="25">
        <f t="shared" si="21"/>
        <v>0</v>
      </c>
      <c r="M54" s="25">
        <f t="shared" si="21"/>
        <v>0</v>
      </c>
      <c r="N54" s="25">
        <f>SUM(L54+M54)</f>
        <v>0</v>
      </c>
      <c r="O54" s="25">
        <f t="shared" si="22"/>
        <v>0</v>
      </c>
      <c r="P54" s="25">
        <f t="shared" si="22"/>
        <v>0</v>
      </c>
      <c r="Q54" s="25">
        <f t="shared" si="29"/>
        <v>0</v>
      </c>
      <c r="R54" s="103"/>
      <c r="S54" s="25">
        <f t="shared" si="23"/>
        <v>0</v>
      </c>
      <c r="T54" s="25">
        <f t="shared" si="24"/>
        <v>0</v>
      </c>
    </row>
    <row r="55" spans="1:20" ht="15.75">
      <c r="A55" s="6">
        <v>3130</v>
      </c>
      <c r="B55" s="100" t="s">
        <v>22</v>
      </c>
      <c r="C55" s="30">
        <f>SUM(C56+C57)</f>
        <v>0</v>
      </c>
      <c r="D55" s="30">
        <f aca="true" t="shared" si="30" ref="D55:T55">SUM(D56+D57)</f>
        <v>0</v>
      </c>
      <c r="E55" s="30">
        <f t="shared" si="30"/>
        <v>0</v>
      </c>
      <c r="F55" s="30">
        <f t="shared" si="30"/>
        <v>0</v>
      </c>
      <c r="G55" s="30">
        <f t="shared" si="30"/>
        <v>0</v>
      </c>
      <c r="H55" s="30">
        <f t="shared" si="30"/>
        <v>0</v>
      </c>
      <c r="I55" s="25">
        <f t="shared" si="30"/>
        <v>0</v>
      </c>
      <c r="J55" s="25">
        <f t="shared" si="30"/>
        <v>0</v>
      </c>
      <c r="K55" s="25">
        <f t="shared" si="30"/>
        <v>0</v>
      </c>
      <c r="L55" s="25">
        <f t="shared" si="30"/>
        <v>0</v>
      </c>
      <c r="M55" s="25">
        <f t="shared" si="30"/>
        <v>0</v>
      </c>
      <c r="N55" s="25">
        <f t="shared" si="30"/>
        <v>0</v>
      </c>
      <c r="O55" s="25">
        <f t="shared" si="30"/>
        <v>0</v>
      </c>
      <c r="P55" s="25">
        <f t="shared" si="30"/>
        <v>0</v>
      </c>
      <c r="Q55" s="25">
        <f t="shared" si="30"/>
        <v>0</v>
      </c>
      <c r="R55" s="107">
        <f t="shared" si="30"/>
        <v>0</v>
      </c>
      <c r="S55" s="24">
        <f t="shared" si="30"/>
        <v>0</v>
      </c>
      <c r="T55" s="24">
        <f t="shared" si="30"/>
        <v>0</v>
      </c>
    </row>
    <row r="56" spans="1:20" ht="15.75">
      <c r="A56" s="6">
        <v>3131</v>
      </c>
      <c r="B56" s="100" t="s">
        <v>56</v>
      </c>
      <c r="C56" s="30"/>
      <c r="D56" s="30"/>
      <c r="E56" s="30">
        <f t="shared" si="26"/>
        <v>0</v>
      </c>
      <c r="F56" s="30"/>
      <c r="G56" s="30"/>
      <c r="H56" s="30">
        <f t="shared" si="27"/>
        <v>0</v>
      </c>
      <c r="I56" s="25">
        <f>F56*112%</f>
        <v>0</v>
      </c>
      <c r="J56" s="25"/>
      <c r="K56" s="25">
        <f t="shared" si="28"/>
        <v>0</v>
      </c>
      <c r="L56" s="25">
        <f t="shared" si="21"/>
        <v>0</v>
      </c>
      <c r="M56" s="25">
        <f t="shared" si="21"/>
        <v>0</v>
      </c>
      <c r="N56" s="25">
        <f>SUM(L56+M56)</f>
        <v>0</v>
      </c>
      <c r="O56" s="25">
        <f t="shared" si="22"/>
        <v>0</v>
      </c>
      <c r="P56" s="25">
        <f t="shared" si="22"/>
        <v>0</v>
      </c>
      <c r="Q56" s="25">
        <f t="shared" si="29"/>
        <v>0</v>
      </c>
      <c r="R56" s="103"/>
      <c r="S56" s="25">
        <f t="shared" si="23"/>
        <v>0</v>
      </c>
      <c r="T56" s="25">
        <f t="shared" si="24"/>
        <v>0</v>
      </c>
    </row>
    <row r="57" spans="1:20" s="9" customFormat="1" ht="15.75">
      <c r="A57" s="6">
        <v>3132</v>
      </c>
      <c r="B57" s="100" t="s">
        <v>23</v>
      </c>
      <c r="C57" s="30"/>
      <c r="D57" s="30">
        <v>0</v>
      </c>
      <c r="E57" s="30">
        <f t="shared" si="26"/>
        <v>0</v>
      </c>
      <c r="F57" s="31"/>
      <c r="G57" s="30">
        <v>0</v>
      </c>
      <c r="H57" s="30">
        <f t="shared" si="27"/>
        <v>0</v>
      </c>
      <c r="I57" s="25">
        <f>F57*112%</f>
        <v>0</v>
      </c>
      <c r="J57" s="25">
        <f>G57*112%</f>
        <v>0</v>
      </c>
      <c r="K57" s="25">
        <f t="shared" si="28"/>
        <v>0</v>
      </c>
      <c r="L57" s="25">
        <f t="shared" si="21"/>
        <v>0</v>
      </c>
      <c r="M57" s="25">
        <f t="shared" si="21"/>
        <v>0</v>
      </c>
      <c r="N57" s="25">
        <f>SUM(L57+M57)</f>
        <v>0</v>
      </c>
      <c r="O57" s="25">
        <f t="shared" si="22"/>
        <v>0</v>
      </c>
      <c r="P57" s="25">
        <f t="shared" si="22"/>
        <v>0</v>
      </c>
      <c r="Q57" s="25">
        <f t="shared" si="29"/>
        <v>0</v>
      </c>
      <c r="R57" s="108"/>
      <c r="S57" s="25">
        <f t="shared" si="23"/>
        <v>0</v>
      </c>
      <c r="T57" s="25">
        <f t="shared" si="24"/>
        <v>0</v>
      </c>
    </row>
    <row r="58" spans="1:20" s="9" customFormat="1" ht="15.75">
      <c r="A58" s="6">
        <v>3140</v>
      </c>
      <c r="B58" s="100" t="s">
        <v>24</v>
      </c>
      <c r="C58" s="30">
        <f>SUM(C59+C60+C61)</f>
        <v>0</v>
      </c>
      <c r="D58" s="30">
        <f aca="true" t="shared" si="31" ref="D58:T58">SUM(D59+D60+D61)</f>
        <v>0</v>
      </c>
      <c r="E58" s="30">
        <f t="shared" si="31"/>
        <v>0</v>
      </c>
      <c r="F58" s="30">
        <f t="shared" si="31"/>
        <v>0</v>
      </c>
      <c r="G58" s="30">
        <f t="shared" si="31"/>
        <v>0</v>
      </c>
      <c r="H58" s="30">
        <f t="shared" si="31"/>
        <v>0</v>
      </c>
      <c r="I58" s="25">
        <f t="shared" si="31"/>
        <v>0</v>
      </c>
      <c r="J58" s="25">
        <f t="shared" si="31"/>
        <v>0</v>
      </c>
      <c r="K58" s="25">
        <f t="shared" si="31"/>
        <v>0</v>
      </c>
      <c r="L58" s="25">
        <f t="shared" si="31"/>
        <v>0</v>
      </c>
      <c r="M58" s="25">
        <f t="shared" si="31"/>
        <v>0</v>
      </c>
      <c r="N58" s="25">
        <f t="shared" si="31"/>
        <v>0</v>
      </c>
      <c r="O58" s="25">
        <f t="shared" si="31"/>
        <v>0</v>
      </c>
      <c r="P58" s="25">
        <f t="shared" si="31"/>
        <v>0</v>
      </c>
      <c r="Q58" s="25">
        <f t="shared" si="31"/>
        <v>0</v>
      </c>
      <c r="R58" s="107">
        <f t="shared" si="31"/>
        <v>0</v>
      </c>
      <c r="S58" s="24">
        <f t="shared" si="31"/>
        <v>0</v>
      </c>
      <c r="T58" s="24">
        <f t="shared" si="31"/>
        <v>0</v>
      </c>
    </row>
    <row r="59" spans="1:20" s="9" customFormat="1" ht="15.75">
      <c r="A59" s="6">
        <v>3141</v>
      </c>
      <c r="B59" s="100" t="s">
        <v>57</v>
      </c>
      <c r="C59" s="30"/>
      <c r="D59" s="30"/>
      <c r="E59" s="30">
        <f t="shared" si="26"/>
        <v>0</v>
      </c>
      <c r="F59" s="30"/>
      <c r="G59" s="30"/>
      <c r="H59" s="30">
        <f t="shared" si="27"/>
        <v>0</v>
      </c>
      <c r="I59" s="25">
        <f>F59*112%</f>
        <v>0</v>
      </c>
      <c r="J59" s="25"/>
      <c r="K59" s="25">
        <f t="shared" si="28"/>
        <v>0</v>
      </c>
      <c r="L59" s="25">
        <f t="shared" si="21"/>
        <v>0</v>
      </c>
      <c r="M59" s="25">
        <f t="shared" si="21"/>
        <v>0</v>
      </c>
      <c r="N59" s="25">
        <f>SUM(L59+M59)</f>
        <v>0</v>
      </c>
      <c r="O59" s="25">
        <f t="shared" si="22"/>
        <v>0</v>
      </c>
      <c r="P59" s="25">
        <f t="shared" si="22"/>
        <v>0</v>
      </c>
      <c r="Q59" s="25">
        <f t="shared" si="29"/>
        <v>0</v>
      </c>
      <c r="R59" s="108"/>
      <c r="S59" s="25">
        <f t="shared" si="23"/>
        <v>0</v>
      </c>
      <c r="T59" s="25">
        <f t="shared" si="24"/>
        <v>0</v>
      </c>
    </row>
    <row r="60" spans="1:20" s="9" customFormat="1" ht="15.75">
      <c r="A60" s="6">
        <v>3142</v>
      </c>
      <c r="B60" s="100" t="s">
        <v>58</v>
      </c>
      <c r="C60" s="30"/>
      <c r="D60" s="30"/>
      <c r="E60" s="30">
        <f t="shared" si="26"/>
        <v>0</v>
      </c>
      <c r="F60" s="30"/>
      <c r="G60" s="30"/>
      <c r="H60" s="30">
        <f t="shared" si="27"/>
        <v>0</v>
      </c>
      <c r="I60" s="25">
        <f>F60*112%</f>
        <v>0</v>
      </c>
      <c r="J60" s="25"/>
      <c r="K60" s="25">
        <f t="shared" si="28"/>
        <v>0</v>
      </c>
      <c r="L60" s="25">
        <f t="shared" si="21"/>
        <v>0</v>
      </c>
      <c r="M60" s="25">
        <f t="shared" si="21"/>
        <v>0</v>
      </c>
      <c r="N60" s="25">
        <f>SUM(L60+M60)</f>
        <v>0</v>
      </c>
      <c r="O60" s="25">
        <f t="shared" si="22"/>
        <v>0</v>
      </c>
      <c r="P60" s="25">
        <f t="shared" si="22"/>
        <v>0</v>
      </c>
      <c r="Q60" s="25">
        <f t="shared" si="29"/>
        <v>0</v>
      </c>
      <c r="R60" s="108"/>
      <c r="S60" s="25">
        <f t="shared" si="23"/>
        <v>0</v>
      </c>
      <c r="T60" s="25">
        <f t="shared" si="24"/>
        <v>0</v>
      </c>
    </row>
    <row r="61" spans="1:20" ht="15.75">
      <c r="A61" s="6">
        <v>3143</v>
      </c>
      <c r="B61" s="100" t="s">
        <v>59</v>
      </c>
      <c r="C61" s="30"/>
      <c r="D61" s="30"/>
      <c r="E61" s="30">
        <f t="shared" si="26"/>
        <v>0</v>
      </c>
      <c r="F61" s="30"/>
      <c r="G61" s="30"/>
      <c r="H61" s="30">
        <f t="shared" si="27"/>
        <v>0</v>
      </c>
      <c r="I61" s="25">
        <f>F61*112%</f>
        <v>0</v>
      </c>
      <c r="J61" s="25"/>
      <c r="K61" s="25">
        <f t="shared" si="28"/>
        <v>0</v>
      </c>
      <c r="L61" s="25">
        <f t="shared" si="21"/>
        <v>0</v>
      </c>
      <c r="M61" s="25">
        <f t="shared" si="21"/>
        <v>0</v>
      </c>
      <c r="N61" s="25">
        <f>SUM(L61+M61)</f>
        <v>0</v>
      </c>
      <c r="O61" s="25">
        <f t="shared" si="22"/>
        <v>0</v>
      </c>
      <c r="P61" s="25">
        <f t="shared" si="22"/>
        <v>0</v>
      </c>
      <c r="Q61" s="25">
        <f t="shared" si="29"/>
        <v>0</v>
      </c>
      <c r="R61" s="103"/>
      <c r="S61" s="25">
        <f t="shared" si="23"/>
        <v>0</v>
      </c>
      <c r="T61" s="25">
        <f t="shared" si="24"/>
        <v>0</v>
      </c>
    </row>
    <row r="62" spans="1:20" s="7" customFormat="1" ht="15.75">
      <c r="A62" s="6">
        <v>3150</v>
      </c>
      <c r="B62" s="100" t="s">
        <v>60</v>
      </c>
      <c r="C62" s="31"/>
      <c r="D62" s="31"/>
      <c r="E62" s="30">
        <f t="shared" si="26"/>
        <v>0</v>
      </c>
      <c r="F62" s="31"/>
      <c r="G62" s="31"/>
      <c r="H62" s="30">
        <f t="shared" si="27"/>
        <v>0</v>
      </c>
      <c r="I62" s="25">
        <f>F62*112%</f>
        <v>0</v>
      </c>
      <c r="J62" s="26"/>
      <c r="K62" s="25">
        <f t="shared" si="28"/>
        <v>0</v>
      </c>
      <c r="L62" s="25">
        <f t="shared" si="21"/>
        <v>0</v>
      </c>
      <c r="M62" s="25">
        <f t="shared" si="21"/>
        <v>0</v>
      </c>
      <c r="N62" s="25">
        <f>SUM(L62+M62)</f>
        <v>0</v>
      </c>
      <c r="O62" s="25">
        <f t="shared" si="22"/>
        <v>0</v>
      </c>
      <c r="P62" s="25">
        <f t="shared" si="22"/>
        <v>0</v>
      </c>
      <c r="Q62" s="25">
        <f t="shared" si="29"/>
        <v>0</v>
      </c>
      <c r="R62" s="104"/>
      <c r="S62" s="25">
        <f t="shared" si="23"/>
        <v>0</v>
      </c>
      <c r="T62" s="25">
        <f t="shared" si="24"/>
        <v>0</v>
      </c>
    </row>
    <row r="63" spans="1:20" ht="15.75">
      <c r="A63" s="6">
        <v>3160</v>
      </c>
      <c r="B63" s="100" t="s">
        <v>61</v>
      </c>
      <c r="C63" s="30"/>
      <c r="D63" s="30"/>
      <c r="E63" s="30">
        <f t="shared" si="26"/>
        <v>0</v>
      </c>
      <c r="F63" s="30"/>
      <c r="G63" s="30"/>
      <c r="H63" s="30">
        <f t="shared" si="27"/>
        <v>0</v>
      </c>
      <c r="I63" s="25">
        <f>F63*112%</f>
        <v>0</v>
      </c>
      <c r="J63" s="25"/>
      <c r="K63" s="25">
        <f t="shared" si="28"/>
        <v>0</v>
      </c>
      <c r="L63" s="25">
        <f t="shared" si="21"/>
        <v>0</v>
      </c>
      <c r="M63" s="25">
        <f t="shared" si="21"/>
        <v>0</v>
      </c>
      <c r="N63" s="25">
        <f>SUM(L63+M63)</f>
        <v>0</v>
      </c>
      <c r="O63" s="25">
        <f t="shared" si="22"/>
        <v>0</v>
      </c>
      <c r="P63" s="25">
        <f t="shared" si="22"/>
        <v>0</v>
      </c>
      <c r="Q63" s="25">
        <f t="shared" si="29"/>
        <v>0</v>
      </c>
      <c r="R63" s="103"/>
      <c r="S63" s="25">
        <f t="shared" si="23"/>
        <v>0</v>
      </c>
      <c r="T63" s="25">
        <f t="shared" si="24"/>
        <v>0</v>
      </c>
    </row>
    <row r="64" spans="1:20" ht="15.75">
      <c r="A64" s="17">
        <v>3200</v>
      </c>
      <c r="B64" s="101" t="s">
        <v>25</v>
      </c>
      <c r="C64" s="31">
        <f aca="true" t="shared" si="32" ref="C64:T64">SUM(C65+C66+C67+C68)</f>
        <v>0</v>
      </c>
      <c r="D64" s="31">
        <f t="shared" si="32"/>
        <v>0</v>
      </c>
      <c r="E64" s="31">
        <f t="shared" si="32"/>
        <v>0</v>
      </c>
      <c r="F64" s="31">
        <f t="shared" si="32"/>
        <v>0</v>
      </c>
      <c r="G64" s="31">
        <f t="shared" si="32"/>
        <v>0</v>
      </c>
      <c r="H64" s="31">
        <f t="shared" si="32"/>
        <v>0</v>
      </c>
      <c r="I64" s="26">
        <f t="shared" si="32"/>
        <v>0</v>
      </c>
      <c r="J64" s="26">
        <f t="shared" si="32"/>
        <v>0</v>
      </c>
      <c r="K64" s="26">
        <f t="shared" si="32"/>
        <v>0</v>
      </c>
      <c r="L64" s="26">
        <f t="shared" si="32"/>
        <v>0</v>
      </c>
      <c r="M64" s="26">
        <f t="shared" si="32"/>
        <v>0</v>
      </c>
      <c r="N64" s="26">
        <f t="shared" si="32"/>
        <v>0</v>
      </c>
      <c r="O64" s="26">
        <f t="shared" si="32"/>
        <v>0</v>
      </c>
      <c r="P64" s="26">
        <f t="shared" si="32"/>
        <v>0</v>
      </c>
      <c r="Q64" s="26">
        <f t="shared" si="32"/>
        <v>0</v>
      </c>
      <c r="R64" s="104">
        <f t="shared" si="32"/>
        <v>0</v>
      </c>
      <c r="S64" s="26">
        <f t="shared" si="32"/>
        <v>0</v>
      </c>
      <c r="T64" s="26">
        <f t="shared" si="32"/>
        <v>0</v>
      </c>
    </row>
    <row r="65" spans="1:20" ht="30">
      <c r="A65" s="6">
        <v>3210</v>
      </c>
      <c r="B65" s="100" t="s">
        <v>26</v>
      </c>
      <c r="C65" s="30"/>
      <c r="D65" s="30"/>
      <c r="E65" s="30">
        <f>SUM(C65+D65)</f>
        <v>0</v>
      </c>
      <c r="F65" s="30"/>
      <c r="G65" s="30"/>
      <c r="H65" s="30">
        <f>SUM(F65+G65)</f>
        <v>0</v>
      </c>
      <c r="I65" s="25">
        <f>F65*112%</f>
        <v>0</v>
      </c>
      <c r="J65" s="25"/>
      <c r="K65" s="25">
        <f>SUM(I65+J65)</f>
        <v>0</v>
      </c>
      <c r="L65" s="25">
        <f t="shared" si="21"/>
        <v>0</v>
      </c>
      <c r="M65" s="25">
        <f t="shared" si="21"/>
        <v>0</v>
      </c>
      <c r="N65" s="25">
        <f>SUM(L65+M65)</f>
        <v>0</v>
      </c>
      <c r="O65" s="25">
        <f t="shared" si="22"/>
        <v>0</v>
      </c>
      <c r="P65" s="25">
        <f t="shared" si="22"/>
        <v>0</v>
      </c>
      <c r="Q65" s="25">
        <f>SUM(O65+P65)</f>
        <v>0</v>
      </c>
      <c r="R65" s="103"/>
      <c r="S65" s="25">
        <f t="shared" si="23"/>
        <v>0</v>
      </c>
      <c r="T65" s="25">
        <f t="shared" si="24"/>
        <v>0</v>
      </c>
    </row>
    <row r="66" spans="1:20" ht="30">
      <c r="A66" s="6">
        <v>3220</v>
      </c>
      <c r="B66" s="100" t="s">
        <v>62</v>
      </c>
      <c r="C66" s="30"/>
      <c r="D66" s="30"/>
      <c r="E66" s="30">
        <f>SUM(C66+D66)</f>
        <v>0</v>
      </c>
      <c r="F66" s="30"/>
      <c r="G66" s="30"/>
      <c r="H66" s="30">
        <f>SUM(F66+G66)</f>
        <v>0</v>
      </c>
      <c r="I66" s="25">
        <f>F66*112%</f>
        <v>0</v>
      </c>
      <c r="J66" s="25"/>
      <c r="K66" s="25">
        <f>SUM(I66+J66)</f>
        <v>0</v>
      </c>
      <c r="L66" s="25">
        <f t="shared" si="21"/>
        <v>0</v>
      </c>
      <c r="M66" s="25">
        <f t="shared" si="21"/>
        <v>0</v>
      </c>
      <c r="N66" s="25">
        <f>SUM(L66+M66)</f>
        <v>0</v>
      </c>
      <c r="O66" s="25">
        <f t="shared" si="22"/>
        <v>0</v>
      </c>
      <c r="P66" s="25">
        <f t="shared" si="22"/>
        <v>0</v>
      </c>
      <c r="Q66" s="25">
        <f>SUM(O66+P66)</f>
        <v>0</v>
      </c>
      <c r="R66" s="103"/>
      <c r="S66" s="25">
        <f t="shared" si="23"/>
        <v>0</v>
      </c>
      <c r="T66" s="25">
        <f t="shared" si="24"/>
        <v>0</v>
      </c>
    </row>
    <row r="67" spans="1:20" ht="30">
      <c r="A67" s="6">
        <v>3230</v>
      </c>
      <c r="B67" s="100" t="s">
        <v>63</v>
      </c>
      <c r="C67" s="30"/>
      <c r="D67" s="30"/>
      <c r="E67" s="30">
        <f>SUM(C67+D67)</f>
        <v>0</v>
      </c>
      <c r="F67" s="30"/>
      <c r="G67" s="30"/>
      <c r="H67" s="30">
        <f>SUM(F67+G67)</f>
        <v>0</v>
      </c>
      <c r="I67" s="25">
        <f>F67*112%</f>
        <v>0</v>
      </c>
      <c r="J67" s="25"/>
      <c r="K67" s="25">
        <f>SUM(I67+J67)</f>
        <v>0</v>
      </c>
      <c r="L67" s="25">
        <f t="shared" si="21"/>
        <v>0</v>
      </c>
      <c r="M67" s="25">
        <f t="shared" si="21"/>
        <v>0</v>
      </c>
      <c r="N67" s="25">
        <f>SUM(L67+M67)</f>
        <v>0</v>
      </c>
      <c r="O67" s="25">
        <f t="shared" si="22"/>
        <v>0</v>
      </c>
      <c r="P67" s="25">
        <f t="shared" si="22"/>
        <v>0</v>
      </c>
      <c r="Q67" s="25">
        <f>SUM(O67+P67)</f>
        <v>0</v>
      </c>
      <c r="R67" s="103"/>
      <c r="S67" s="25">
        <f t="shared" si="23"/>
        <v>0</v>
      </c>
      <c r="T67" s="25">
        <f t="shared" si="24"/>
        <v>0</v>
      </c>
    </row>
    <row r="68" spans="1:20" ht="15.75">
      <c r="A68" s="6">
        <v>3240</v>
      </c>
      <c r="B68" s="100" t="s">
        <v>27</v>
      </c>
      <c r="C68" s="30"/>
      <c r="D68" s="30"/>
      <c r="E68" s="30">
        <f>SUM(C68+D68)</f>
        <v>0</v>
      </c>
      <c r="F68" s="30"/>
      <c r="G68" s="30"/>
      <c r="H68" s="30">
        <f>SUM(F68+G68)</f>
        <v>0</v>
      </c>
      <c r="I68" s="25">
        <f>F68*112%</f>
        <v>0</v>
      </c>
      <c r="J68" s="25"/>
      <c r="K68" s="25">
        <f>SUM(I68+J68)</f>
        <v>0</v>
      </c>
      <c r="L68" s="25">
        <f t="shared" si="21"/>
        <v>0</v>
      </c>
      <c r="M68" s="25">
        <f t="shared" si="21"/>
        <v>0</v>
      </c>
      <c r="N68" s="25">
        <f>SUM(L68+M68)</f>
        <v>0</v>
      </c>
      <c r="O68" s="25">
        <f t="shared" si="22"/>
        <v>0</v>
      </c>
      <c r="P68" s="25">
        <f t="shared" si="22"/>
        <v>0</v>
      </c>
      <c r="Q68" s="25">
        <f>SUM(O68+P68)</f>
        <v>0</v>
      </c>
      <c r="R68" s="103"/>
      <c r="S68" s="25">
        <f t="shared" si="23"/>
        <v>0</v>
      </c>
      <c r="T68" s="25">
        <f t="shared" si="24"/>
        <v>0</v>
      </c>
    </row>
    <row r="69" spans="3:8" ht="15.75">
      <c r="C69" s="32"/>
      <c r="D69" s="32"/>
      <c r="E69" s="32"/>
      <c r="F69" s="32"/>
      <c r="G69" s="32"/>
      <c r="H69" s="32"/>
    </row>
    <row r="70" spans="2:14" ht="15.75">
      <c r="B70" s="32" t="s">
        <v>119</v>
      </c>
      <c r="C70" s="32"/>
      <c r="D70" s="32"/>
      <c r="E70" s="32"/>
      <c r="F70" s="32"/>
      <c r="G70" s="32"/>
      <c r="H70" s="32"/>
      <c r="I70" s="32"/>
      <c r="J70" s="32"/>
      <c r="K70" s="32" t="s">
        <v>120</v>
      </c>
      <c r="L70" s="32"/>
      <c r="M70" s="32" t="s">
        <v>121</v>
      </c>
      <c r="N70" s="32"/>
    </row>
    <row r="71" spans="2:14" ht="15.75">
      <c r="B71" s="92"/>
      <c r="C71" s="32"/>
      <c r="D71" s="32"/>
      <c r="E71" s="32"/>
      <c r="F71" s="32"/>
      <c r="G71" s="32"/>
      <c r="H71" s="32"/>
      <c r="I71" s="32"/>
      <c r="J71" s="32"/>
      <c r="K71" s="93" t="s">
        <v>29</v>
      </c>
      <c r="L71" s="32"/>
      <c r="M71" s="32"/>
      <c r="N71" s="32"/>
    </row>
    <row r="72" spans="2:14" ht="15.75" hidden="1">
      <c r="B72" s="32" t="s">
        <v>122</v>
      </c>
      <c r="C72" s="32"/>
      <c r="D72" s="32"/>
      <c r="E72" s="32"/>
      <c r="F72" s="32"/>
      <c r="G72" s="32"/>
      <c r="H72" s="32"/>
      <c r="I72" s="32"/>
      <c r="J72" s="32"/>
      <c r="K72" s="32" t="s">
        <v>120</v>
      </c>
      <c r="L72" s="32"/>
      <c r="M72" s="32" t="s">
        <v>123</v>
      </c>
      <c r="N72" s="32"/>
    </row>
    <row r="73" spans="2:14" ht="15.75">
      <c r="B73" s="32" t="s">
        <v>122</v>
      </c>
      <c r="C73" s="32"/>
      <c r="D73" s="32"/>
      <c r="E73" s="32"/>
      <c r="F73" s="32"/>
      <c r="G73" s="32"/>
      <c r="H73" s="32"/>
      <c r="I73" s="32"/>
      <c r="J73" s="32"/>
      <c r="K73" s="32" t="s">
        <v>120</v>
      </c>
      <c r="L73" s="32"/>
      <c r="M73" s="32" t="s">
        <v>123</v>
      </c>
      <c r="N73" s="32"/>
    </row>
    <row r="74" spans="3:14" ht="15.75">
      <c r="C74" s="32"/>
      <c r="D74" s="32"/>
      <c r="E74" s="32"/>
      <c r="F74" s="32"/>
      <c r="G74" s="32"/>
      <c r="H74" s="32"/>
      <c r="K74" s="93" t="s">
        <v>29</v>
      </c>
      <c r="L74" s="32"/>
      <c r="M74" s="32"/>
      <c r="N74" s="32"/>
    </row>
    <row r="75" spans="3:8" ht="15.75">
      <c r="C75" s="32"/>
      <c r="D75" s="32"/>
      <c r="E75" s="32"/>
      <c r="F75" s="32"/>
      <c r="G75" s="32"/>
      <c r="H75" s="32"/>
    </row>
    <row r="76" spans="3:11" ht="15.75">
      <c r="C76" s="32"/>
      <c r="D76" s="32"/>
      <c r="E76" s="32"/>
      <c r="F76" s="32"/>
      <c r="G76" s="32"/>
      <c r="H76" s="32"/>
      <c r="K76" s="4"/>
    </row>
    <row r="77" spans="3:8" ht="15.75">
      <c r="C77" s="32"/>
      <c r="D77" s="32"/>
      <c r="E77" s="32"/>
      <c r="F77" s="32"/>
      <c r="G77" s="32"/>
      <c r="H77" s="32"/>
    </row>
    <row r="78" spans="3:8" ht="15.75">
      <c r="C78" s="32"/>
      <c r="D78" s="32"/>
      <c r="E78" s="32"/>
      <c r="F78" s="32"/>
      <c r="G78" s="32"/>
      <c r="H78" s="32"/>
    </row>
    <row r="79" spans="3:8" ht="15.75">
      <c r="C79" s="32"/>
      <c r="D79" s="32"/>
      <c r="E79" s="32"/>
      <c r="F79" s="32"/>
      <c r="G79" s="32"/>
      <c r="H79" s="32"/>
    </row>
    <row r="80" spans="1:8" ht="15.75">
      <c r="A80" s="15"/>
      <c r="B80" s="14"/>
      <c r="C80" s="32"/>
      <c r="D80" s="32"/>
      <c r="E80" s="32"/>
      <c r="F80" s="32"/>
      <c r="G80" s="32"/>
      <c r="H80" s="32"/>
    </row>
    <row r="81" spans="1:8" ht="15.75">
      <c r="A81" s="15"/>
      <c r="B81" s="14"/>
      <c r="C81" s="32"/>
      <c r="D81" s="32"/>
      <c r="E81" s="32"/>
      <c r="F81" s="32"/>
      <c r="G81" s="32"/>
      <c r="H81" s="32"/>
    </row>
    <row r="82" spans="1:8" ht="15.75">
      <c r="A82" s="1"/>
      <c r="B82"/>
      <c r="C82" s="32"/>
      <c r="D82" s="32"/>
      <c r="E82" s="32"/>
      <c r="F82" s="32"/>
      <c r="G82" s="32"/>
      <c r="H82" s="32"/>
    </row>
    <row r="83" spans="1:8" ht="15.75">
      <c r="A83" s="1"/>
      <c r="B83"/>
      <c r="C83" s="32"/>
      <c r="D83" s="32"/>
      <c r="E83" s="32"/>
      <c r="F83" s="32"/>
      <c r="G83" s="32"/>
      <c r="H83" s="32"/>
    </row>
    <row r="84" spans="1:8" ht="15.75">
      <c r="A84" s="1"/>
      <c r="B84"/>
      <c r="C84" s="32"/>
      <c r="D84" s="32"/>
      <c r="E84" s="32"/>
      <c r="F84" s="32"/>
      <c r="G84" s="32"/>
      <c r="H84" s="32"/>
    </row>
    <row r="85" spans="1:8" ht="15.75">
      <c r="A85" s="1"/>
      <c r="B85"/>
      <c r="C85" s="32"/>
      <c r="D85" s="32"/>
      <c r="E85" s="32"/>
      <c r="F85" s="32"/>
      <c r="G85" s="32"/>
      <c r="H85" s="32"/>
    </row>
    <row r="86" spans="1:8" ht="15.75">
      <c r="A86" s="15"/>
      <c r="B86" s="14"/>
      <c r="C86" s="32"/>
      <c r="D86" s="32"/>
      <c r="E86" s="32"/>
      <c r="F86" s="32"/>
      <c r="G86" s="32"/>
      <c r="H86" s="32"/>
    </row>
    <row r="87" spans="1:8" ht="15.75">
      <c r="A87" s="1"/>
      <c r="B87"/>
      <c r="C87" s="32"/>
      <c r="D87" s="32"/>
      <c r="E87" s="32"/>
      <c r="F87" s="32"/>
      <c r="G87" s="32"/>
      <c r="H87" s="32"/>
    </row>
    <row r="88" spans="1:8" ht="15.75">
      <c r="A88" s="1"/>
      <c r="B88"/>
      <c r="C88" s="32"/>
      <c r="D88" s="32"/>
      <c r="E88" s="32"/>
      <c r="F88" s="32"/>
      <c r="G88" s="32"/>
      <c r="H88" s="32"/>
    </row>
    <row r="89" spans="1:8" ht="15.75">
      <c r="A89" s="1"/>
      <c r="B89"/>
      <c r="C89" s="32"/>
      <c r="D89" s="32"/>
      <c r="E89" s="32"/>
      <c r="F89" s="32"/>
      <c r="G89" s="32"/>
      <c r="H89" s="32"/>
    </row>
    <row r="90" spans="1:8" ht="15.75">
      <c r="A90" s="1"/>
      <c r="B90"/>
      <c r="C90" s="32"/>
      <c r="D90" s="32"/>
      <c r="E90" s="32"/>
      <c r="F90" s="32"/>
      <c r="G90" s="32"/>
      <c r="H90" s="32"/>
    </row>
    <row r="91" spans="1:8" ht="15.75">
      <c r="A91" s="1"/>
      <c r="B91"/>
      <c r="C91" s="32"/>
      <c r="D91" s="32"/>
      <c r="E91" s="32"/>
      <c r="F91" s="32"/>
      <c r="G91" s="32"/>
      <c r="H91" s="32"/>
    </row>
    <row r="92" spans="1:8" ht="15.75">
      <c r="A92" s="1"/>
      <c r="B92"/>
      <c r="C92" s="32"/>
      <c r="D92" s="32"/>
      <c r="E92" s="32"/>
      <c r="F92" s="32"/>
      <c r="G92" s="32"/>
      <c r="H92" s="32"/>
    </row>
    <row r="93" spans="1:8" ht="15.75">
      <c r="A93" s="1"/>
      <c r="B93"/>
      <c r="C93" s="32"/>
      <c r="D93" s="32"/>
      <c r="E93" s="32"/>
      <c r="F93" s="32"/>
      <c r="G93" s="32"/>
      <c r="H93" s="32"/>
    </row>
    <row r="94" spans="1:8" ht="15.75">
      <c r="A94" s="1"/>
      <c r="B94"/>
      <c r="C94" s="32"/>
      <c r="D94" s="32"/>
      <c r="E94" s="32"/>
      <c r="F94" s="32"/>
      <c r="G94" s="32"/>
      <c r="H94" s="32"/>
    </row>
    <row r="95" spans="1:8" ht="15.75">
      <c r="A95" s="1"/>
      <c r="B95"/>
      <c r="C95" s="32"/>
      <c r="D95" s="32"/>
      <c r="E95" s="32"/>
      <c r="F95" s="32"/>
      <c r="G95" s="32"/>
      <c r="H95" s="32"/>
    </row>
    <row r="96" spans="1:8" ht="15.75">
      <c r="A96" s="1"/>
      <c r="B96"/>
      <c r="C96" s="32"/>
      <c r="D96" s="32"/>
      <c r="E96" s="32"/>
      <c r="F96" s="32"/>
      <c r="G96" s="32"/>
      <c r="H96" s="32"/>
    </row>
    <row r="97" spans="1:8" ht="15.75">
      <c r="A97" s="1"/>
      <c r="B97"/>
      <c r="C97" s="32"/>
      <c r="D97" s="32"/>
      <c r="E97" s="32"/>
      <c r="F97" s="32"/>
      <c r="G97" s="32"/>
      <c r="H97" s="32"/>
    </row>
    <row r="98" spans="1:8" ht="15.75">
      <c r="A98" s="1"/>
      <c r="B98"/>
      <c r="C98" s="32"/>
      <c r="D98" s="32"/>
      <c r="E98" s="32"/>
      <c r="F98" s="32"/>
      <c r="G98" s="32"/>
      <c r="H98" s="32"/>
    </row>
    <row r="99" spans="1:8" ht="15.75">
      <c r="A99" s="1"/>
      <c r="B99"/>
      <c r="C99" s="32"/>
      <c r="D99" s="32"/>
      <c r="E99" s="32"/>
      <c r="F99" s="32"/>
      <c r="G99" s="32"/>
      <c r="H99" s="32"/>
    </row>
    <row r="100" spans="1:8" ht="15.75">
      <c r="A100" s="1"/>
      <c r="B100"/>
      <c r="C100" s="32"/>
      <c r="D100" s="32"/>
      <c r="E100" s="32"/>
      <c r="F100" s="32"/>
      <c r="G100" s="32"/>
      <c r="H100" s="32"/>
    </row>
    <row r="101" spans="1:8" ht="15.75">
      <c r="A101" s="1"/>
      <c r="B101"/>
      <c r="C101" s="32"/>
      <c r="D101" s="32"/>
      <c r="E101" s="32"/>
      <c r="F101" s="32"/>
      <c r="G101" s="32"/>
      <c r="H101" s="32"/>
    </row>
    <row r="102" spans="1:8" ht="15.75">
      <c r="A102" s="15"/>
      <c r="B102" s="14"/>
      <c r="C102" s="32"/>
      <c r="D102" s="32"/>
      <c r="E102" s="32"/>
      <c r="F102" s="32"/>
      <c r="G102" s="32"/>
      <c r="H102" s="32"/>
    </row>
    <row r="103" spans="1:8" ht="15.75">
      <c r="A103" s="1"/>
      <c r="B103"/>
      <c r="C103" s="32"/>
      <c r="D103" s="32"/>
      <c r="E103" s="32"/>
      <c r="F103" s="32"/>
      <c r="G103" s="32"/>
      <c r="H103" s="32"/>
    </row>
    <row r="104" spans="1:8" ht="15.75">
      <c r="A104" s="1"/>
      <c r="B104"/>
      <c r="C104" s="32"/>
      <c r="D104" s="32"/>
      <c r="E104" s="32"/>
      <c r="F104" s="32"/>
      <c r="G104" s="32"/>
      <c r="H104" s="32"/>
    </row>
    <row r="105" spans="1:8" ht="15.75">
      <c r="A105" s="15"/>
      <c r="B105" s="14"/>
      <c r="C105" s="32"/>
      <c r="D105" s="32"/>
      <c r="E105" s="32"/>
      <c r="F105" s="32"/>
      <c r="G105" s="32"/>
      <c r="H105" s="32"/>
    </row>
    <row r="106" spans="1:8" ht="15.75">
      <c r="A106" s="1"/>
      <c r="B106"/>
      <c r="C106" s="32"/>
      <c r="D106" s="32"/>
      <c r="E106" s="32"/>
      <c r="F106" s="32"/>
      <c r="G106" s="32"/>
      <c r="H106" s="32"/>
    </row>
    <row r="107" spans="1:8" ht="15.75">
      <c r="A107" s="1"/>
      <c r="B107"/>
      <c r="C107" s="32"/>
      <c r="D107" s="32"/>
      <c r="E107" s="32"/>
      <c r="F107" s="32"/>
      <c r="G107" s="32"/>
      <c r="H107" s="32"/>
    </row>
    <row r="108" spans="1:8" ht="15.75">
      <c r="A108" s="1"/>
      <c r="B108"/>
      <c r="C108" s="32"/>
      <c r="D108" s="32"/>
      <c r="E108" s="32"/>
      <c r="F108" s="32"/>
      <c r="G108" s="32"/>
      <c r="H108" s="32"/>
    </row>
    <row r="109" spans="1:8" ht="15.75">
      <c r="A109" s="15"/>
      <c r="B109" s="14"/>
      <c r="C109" s="32"/>
      <c r="D109" s="32"/>
      <c r="E109" s="32"/>
      <c r="F109" s="32"/>
      <c r="G109" s="32"/>
      <c r="H109" s="32"/>
    </row>
    <row r="110" spans="1:8" ht="15.75">
      <c r="A110" s="1"/>
      <c r="B110"/>
      <c r="C110" s="32"/>
      <c r="D110" s="32"/>
      <c r="E110" s="32"/>
      <c r="F110" s="32"/>
      <c r="G110" s="32"/>
      <c r="H110" s="32"/>
    </row>
    <row r="111" spans="1:8" ht="15.75">
      <c r="A111" s="1"/>
      <c r="B111"/>
      <c r="C111" s="32"/>
      <c r="D111" s="32"/>
      <c r="E111" s="32"/>
      <c r="F111" s="32"/>
      <c r="G111" s="32"/>
      <c r="H111" s="32"/>
    </row>
    <row r="112" spans="1:8" ht="15.75">
      <c r="A112" s="1"/>
      <c r="B112"/>
      <c r="C112" s="32"/>
      <c r="D112" s="32"/>
      <c r="E112" s="32"/>
      <c r="F112" s="32"/>
      <c r="G112" s="32"/>
      <c r="H112" s="32"/>
    </row>
    <row r="113" spans="1:8" ht="15.75">
      <c r="A113" s="15"/>
      <c r="B113" s="14"/>
      <c r="C113" s="32"/>
      <c r="D113" s="32"/>
      <c r="E113" s="32"/>
      <c r="F113" s="32"/>
      <c r="G113" s="32"/>
      <c r="H113" s="32"/>
    </row>
    <row r="114" spans="1:8" ht="15.75">
      <c r="A114" s="15"/>
      <c r="B114" s="14"/>
      <c r="C114" s="32"/>
      <c r="D114" s="32"/>
      <c r="E114" s="32"/>
      <c r="F114" s="32"/>
      <c r="G114" s="32"/>
      <c r="H114" s="32"/>
    </row>
    <row r="115" spans="1:8" ht="15.75">
      <c r="A115" s="15"/>
      <c r="B115" s="14"/>
      <c r="C115" s="32"/>
      <c r="D115" s="32"/>
      <c r="E115" s="32"/>
      <c r="F115" s="32"/>
      <c r="G115" s="32"/>
      <c r="H115" s="32"/>
    </row>
    <row r="116" spans="1:8" ht="15.75">
      <c r="A116" s="15"/>
      <c r="B116" s="14"/>
      <c r="C116" s="32"/>
      <c r="D116" s="32"/>
      <c r="E116" s="32"/>
      <c r="F116" s="32"/>
      <c r="G116" s="32"/>
      <c r="H116" s="32"/>
    </row>
    <row r="117" spans="1:8" ht="15.75">
      <c r="A117" s="1"/>
      <c r="B117"/>
      <c r="C117" s="32"/>
      <c r="D117" s="32"/>
      <c r="E117" s="32"/>
      <c r="F117" s="32"/>
      <c r="G117" s="32"/>
      <c r="H117" s="32"/>
    </row>
    <row r="118" spans="1:8" ht="15.75">
      <c r="A118" s="1"/>
      <c r="B118"/>
      <c r="C118" s="32"/>
      <c r="D118" s="32"/>
      <c r="E118" s="32"/>
      <c r="F118" s="32"/>
      <c r="G118" s="32"/>
      <c r="H118" s="32"/>
    </row>
    <row r="119" spans="1:8" ht="15.75">
      <c r="A119" s="1"/>
      <c r="B119"/>
      <c r="C119" s="32"/>
      <c r="D119" s="32"/>
      <c r="E119" s="32"/>
      <c r="F119" s="32"/>
      <c r="G119" s="32"/>
      <c r="H119" s="32"/>
    </row>
    <row r="120" spans="1:8" ht="15.75">
      <c r="A120" s="1"/>
      <c r="B120"/>
      <c r="C120" s="32"/>
      <c r="D120" s="32"/>
      <c r="E120" s="32"/>
      <c r="F120" s="32"/>
      <c r="G120" s="32"/>
      <c r="H120" s="32"/>
    </row>
    <row r="121" spans="1:8" ht="15.75">
      <c r="A121" s="1"/>
      <c r="B121"/>
      <c r="C121" s="32"/>
      <c r="D121" s="32"/>
      <c r="E121" s="32"/>
      <c r="F121" s="32"/>
      <c r="G121" s="32"/>
      <c r="H121" s="32"/>
    </row>
    <row r="122" spans="1:8" ht="15.75">
      <c r="A122" s="1"/>
      <c r="B122"/>
      <c r="C122" s="32"/>
      <c r="D122" s="32"/>
      <c r="E122" s="32"/>
      <c r="F122" s="32"/>
      <c r="G122" s="32"/>
      <c r="H122" s="32"/>
    </row>
    <row r="123" spans="1:8" ht="15.75">
      <c r="A123" s="1"/>
      <c r="B123"/>
      <c r="C123" s="32"/>
      <c r="D123" s="32"/>
      <c r="E123" s="32"/>
      <c r="F123" s="32"/>
      <c r="G123" s="32"/>
      <c r="H123" s="32"/>
    </row>
    <row r="124" spans="1:8" ht="15.75">
      <c r="A124" s="1"/>
      <c r="B124"/>
      <c r="C124" s="32"/>
      <c r="D124" s="32"/>
      <c r="E124" s="32"/>
      <c r="F124" s="32"/>
      <c r="G124" s="32"/>
      <c r="H124" s="32"/>
    </row>
    <row r="125" spans="1:8" ht="15.75">
      <c r="A125" s="1"/>
      <c r="B125"/>
      <c r="C125" s="32"/>
      <c r="D125" s="32"/>
      <c r="E125" s="32"/>
      <c r="F125" s="32"/>
      <c r="G125" s="32"/>
      <c r="H125" s="32"/>
    </row>
    <row r="126" spans="1:8" ht="15.75">
      <c r="A126" s="1"/>
      <c r="B126"/>
      <c r="C126" s="32"/>
      <c r="D126" s="32"/>
      <c r="E126" s="32"/>
      <c r="F126" s="32"/>
      <c r="G126" s="32"/>
      <c r="H126" s="32"/>
    </row>
    <row r="127" spans="1:8" ht="15.75">
      <c r="A127" s="1"/>
      <c r="B127"/>
      <c r="C127" s="32"/>
      <c r="D127" s="32"/>
      <c r="E127" s="32"/>
      <c r="F127" s="32"/>
      <c r="G127" s="32"/>
      <c r="H127" s="32"/>
    </row>
    <row r="128" spans="1:8" ht="15.75">
      <c r="A128" s="1"/>
      <c r="B128"/>
      <c r="C128" s="32"/>
      <c r="D128" s="32"/>
      <c r="E128" s="32"/>
      <c r="F128" s="32"/>
      <c r="G128" s="32"/>
      <c r="H128" s="32"/>
    </row>
    <row r="129" spans="1:8" ht="15.75">
      <c r="A129" s="1"/>
      <c r="B129"/>
      <c r="C129" s="32"/>
      <c r="D129" s="32"/>
      <c r="E129" s="32"/>
      <c r="F129" s="32"/>
      <c r="G129" s="32"/>
      <c r="H129" s="32"/>
    </row>
    <row r="130" spans="1:8" ht="15.75">
      <c r="A130" s="15"/>
      <c r="B130" s="14"/>
      <c r="C130" s="32"/>
      <c r="D130" s="32"/>
      <c r="E130" s="32"/>
      <c r="F130" s="32"/>
      <c r="G130" s="32"/>
      <c r="H130" s="32"/>
    </row>
    <row r="131" spans="1:8" ht="15.75">
      <c r="A131" s="1"/>
      <c r="B131"/>
      <c r="C131" s="32"/>
      <c r="D131" s="32"/>
      <c r="E131" s="32"/>
      <c r="F131" s="32"/>
      <c r="G131" s="32"/>
      <c r="H131" s="32"/>
    </row>
    <row r="132" spans="1:8" ht="15.75">
      <c r="A132" s="1"/>
      <c r="B132"/>
      <c r="C132" s="32"/>
      <c r="D132" s="32"/>
      <c r="E132" s="32"/>
      <c r="F132" s="32"/>
      <c r="G132" s="32"/>
      <c r="H132" s="32"/>
    </row>
    <row r="133" spans="1:8" ht="15.75">
      <c r="A133" s="1"/>
      <c r="B133"/>
      <c r="C133" s="32"/>
      <c r="D133" s="32"/>
      <c r="E133" s="32"/>
      <c r="F133" s="32"/>
      <c r="G133" s="32"/>
      <c r="H133" s="32"/>
    </row>
    <row r="134" spans="1:8" ht="15.75">
      <c r="A134" s="1"/>
      <c r="B134"/>
      <c r="C134" s="32"/>
      <c r="D134" s="32"/>
      <c r="E134" s="32"/>
      <c r="F134" s="32"/>
      <c r="G134" s="32"/>
      <c r="H134" s="32"/>
    </row>
    <row r="135" spans="1:8" ht="15.75">
      <c r="A135" s="1"/>
      <c r="C135" s="32"/>
      <c r="D135" s="32"/>
      <c r="E135" s="32"/>
      <c r="F135" s="32"/>
      <c r="G135" s="32"/>
      <c r="H135" s="32"/>
    </row>
    <row r="136" spans="3:8" ht="15.75">
      <c r="C136" s="32"/>
      <c r="D136" s="32"/>
      <c r="E136" s="32"/>
      <c r="F136" s="32"/>
      <c r="G136" s="32"/>
      <c r="H136" s="32"/>
    </row>
    <row r="137" spans="3:8" ht="15.75">
      <c r="C137" s="32"/>
      <c r="D137" s="32"/>
      <c r="E137" s="32"/>
      <c r="F137" s="32"/>
      <c r="G137" s="32"/>
      <c r="H137" s="32"/>
    </row>
  </sheetData>
  <sheetProtection/>
  <mergeCells count="29">
    <mergeCell ref="J10:J11"/>
    <mergeCell ref="C10:C11"/>
    <mergeCell ref="F10:F11"/>
    <mergeCell ref="R8:R9"/>
    <mergeCell ref="S8:S9"/>
    <mergeCell ref="T8:T9"/>
    <mergeCell ref="R10:R11"/>
    <mergeCell ref="S10:S11"/>
    <mergeCell ref="T10:T11"/>
    <mergeCell ref="I10:I11"/>
    <mergeCell ref="L10:L11"/>
    <mergeCell ref="O10:O11"/>
    <mergeCell ref="A8:A11"/>
    <mergeCell ref="B8:B11"/>
    <mergeCell ref="E10:E11"/>
    <mergeCell ref="H10:H11"/>
    <mergeCell ref="K10:K11"/>
    <mergeCell ref="D10:D11"/>
    <mergeCell ref="G10:G11"/>
    <mergeCell ref="Q10:Q11"/>
    <mergeCell ref="L8:N9"/>
    <mergeCell ref="N10:N11"/>
    <mergeCell ref="M2:Q2"/>
    <mergeCell ref="O8:Q9"/>
    <mergeCell ref="C8:E9"/>
    <mergeCell ref="F8:H9"/>
    <mergeCell ref="I8:K9"/>
    <mergeCell ref="M10:M11"/>
    <mergeCell ref="P10:P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2015-11-17T13:29:59Z</cp:lastPrinted>
  <dcterms:created xsi:type="dcterms:W3CDTF">1996-10-08T23:32:33Z</dcterms:created>
  <dcterms:modified xsi:type="dcterms:W3CDTF">2015-11-17T13:31:42Z</dcterms:modified>
  <cp:category/>
  <cp:version/>
  <cp:contentType/>
  <cp:contentStatus/>
</cp:coreProperties>
</file>